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6276" windowHeight="2976"/>
  </bookViews>
  <sheets>
    <sheet name="D 99 Performance Trends" sheetId="1" r:id="rId1"/>
  </sheets>
  <calcPr calcId="125725"/>
</workbook>
</file>

<file path=xl/calcChain.xml><?xml version="1.0" encoding="utf-8"?>
<calcChain xmlns="http://schemas.openxmlformats.org/spreadsheetml/2006/main">
  <c r="Q57" i="1"/>
  <c r="R57"/>
  <c r="Q58"/>
  <c r="R58"/>
  <c r="Q59"/>
  <c r="R59"/>
  <c r="Q60"/>
  <c r="R60"/>
  <c r="Q61"/>
  <c r="R61"/>
  <c r="Q62"/>
  <c r="R44"/>
  <c r="R45"/>
  <c r="R46"/>
  <c r="R47"/>
  <c r="R48"/>
  <c r="Q30"/>
  <c r="R30"/>
  <c r="Q31"/>
  <c r="R31"/>
  <c r="Q32"/>
  <c r="R32"/>
  <c r="Q33"/>
  <c r="R33"/>
  <c r="Q34"/>
  <c r="R34"/>
  <c r="Q35"/>
  <c r="Q5"/>
  <c r="R5"/>
  <c r="Q6"/>
  <c r="R6"/>
  <c r="Q7"/>
  <c r="R7"/>
  <c r="Q8"/>
  <c r="R8"/>
  <c r="Q9"/>
  <c r="R9"/>
  <c r="Q10"/>
  <c r="R65"/>
  <c r="Q64"/>
  <c r="R13"/>
  <c r="R51"/>
  <c r="D25"/>
  <c r="R25"/>
  <c r="Q25"/>
  <c r="Q52"/>
  <c r="Q51"/>
  <c r="F65"/>
  <c r="J64"/>
  <c r="C64"/>
  <c r="L51"/>
  <c r="L52"/>
  <c r="K52"/>
  <c r="K51"/>
  <c r="E65"/>
  <c r="J51"/>
  <c r="I65"/>
  <c r="N64"/>
  <c r="M64"/>
  <c r="L64"/>
  <c r="K64"/>
  <c r="I64"/>
  <c r="H64"/>
  <c r="G64"/>
  <c r="F64"/>
  <c r="E64"/>
  <c r="D64"/>
  <c r="F51"/>
  <c r="I51"/>
  <c r="H51"/>
  <c r="G51"/>
  <c r="E51"/>
  <c r="D51"/>
  <c r="C51"/>
  <c r="J52"/>
  <c r="J65"/>
  <c r="K65"/>
  <c r="L65"/>
  <c r="M65"/>
  <c r="N65"/>
  <c r="M51"/>
  <c r="M52"/>
  <c r="N51"/>
  <c r="N52"/>
  <c r="O25"/>
  <c r="N25"/>
  <c r="M25"/>
  <c r="L25"/>
  <c r="K25"/>
  <c r="J25"/>
  <c r="I25"/>
  <c r="H25"/>
  <c r="G25"/>
  <c r="F25"/>
  <c r="H65"/>
  <c r="G65"/>
  <c r="D65"/>
  <c r="C65"/>
  <c r="I52"/>
  <c r="H52"/>
  <c r="G52"/>
  <c r="D52"/>
  <c r="C52"/>
  <c r="N37"/>
  <c r="M37"/>
  <c r="L37"/>
  <c r="K37"/>
  <c r="J37"/>
  <c r="I37"/>
  <c r="H37"/>
  <c r="G37"/>
  <c r="F37"/>
  <c r="E37"/>
  <c r="D37"/>
  <c r="C37"/>
  <c r="N38"/>
  <c r="M38"/>
  <c r="L38"/>
  <c r="K38"/>
  <c r="J38"/>
  <c r="I38"/>
  <c r="H38"/>
  <c r="G38"/>
  <c r="F38"/>
  <c r="E38"/>
  <c r="D38"/>
  <c r="C38"/>
  <c r="N12"/>
  <c r="M12"/>
  <c r="L12"/>
  <c r="K12"/>
  <c r="J12"/>
  <c r="I12"/>
  <c r="H12"/>
  <c r="G12"/>
  <c r="F12"/>
  <c r="E12"/>
  <c r="D12"/>
  <c r="C12"/>
  <c r="N13"/>
  <c r="M13"/>
  <c r="L13"/>
  <c r="K13"/>
  <c r="J13"/>
  <c r="I13"/>
  <c r="H13"/>
  <c r="G13"/>
  <c r="F13"/>
  <c r="E13"/>
  <c r="D13"/>
  <c r="C13"/>
  <c r="F52"/>
  <c r="E52"/>
  <c r="R37"/>
  <c r="R38"/>
  <c r="R12" l="1"/>
  <c r="R52"/>
  <c r="Q12"/>
  <c r="Q65"/>
  <c r="Q38"/>
  <c r="R64"/>
  <c r="Q37"/>
  <c r="Q13"/>
</calcChain>
</file>

<file path=xl/sharedStrings.xml><?xml version="1.0" encoding="utf-8"?>
<sst xmlns="http://schemas.openxmlformats.org/spreadsheetml/2006/main" count="140" uniqueCount="43">
  <si>
    <t>Members</t>
  </si>
  <si>
    <t>Year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</si>
  <si>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</si>
  <si>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</si>
  <si>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</si>
  <si>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</si>
  <si>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</si>
  <si>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</si>
  <si>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</si>
  <si>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</si>
  <si>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</si>
  <si>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</si>
  <si>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</si>
  <si>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</si>
  <si>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Growth</t>
  </si>
  <si>
    <t>Club</t>
  </si>
  <si>
    <t xml:space="preserve">  Ave.</t>
  </si>
  <si>
    <t>Number of Paid Clubs</t>
  </si>
  <si>
    <t>Goal</t>
  </si>
  <si>
    <t>New Members (Total for the Year - non Charter Members)</t>
  </si>
  <si>
    <t>PerCent</t>
  </si>
  <si>
    <t>Ave.</t>
  </si>
  <si>
    <t>Jul</t>
  </si>
  <si>
    <t>Suspended</t>
  </si>
  <si>
    <t>Chartered</t>
  </si>
  <si>
    <t>Per Club</t>
  </si>
  <si>
    <t>4 Yr Ave</t>
  </si>
  <si>
    <t>Member Payments (% of Minimum Goal)</t>
  </si>
  <si>
    <t>Distinguished</t>
  </si>
  <si>
    <t xml:space="preserve">   July 1 base</t>
  </si>
  <si>
    <t>2017-18</t>
  </si>
  <si>
    <t>Distinguished Clubs</t>
  </si>
  <si>
    <t>% of clubs with 5 or more goals</t>
  </si>
  <si>
    <t>Average # of DCP Goals Achieved</t>
  </si>
  <si>
    <t>Actual</t>
  </si>
  <si>
    <t>% of base clubs that earn Distinguished</t>
  </si>
  <si>
    <t>2018-19</t>
  </si>
  <si>
    <t>2019-20</t>
  </si>
  <si>
    <t>2020-21</t>
  </si>
  <si>
    <t>2021-22</t>
  </si>
  <si>
    <t>District 99 Performance Report Trends</t>
  </si>
  <si>
    <t>2022-23</t>
  </si>
  <si>
    <t>2023-24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</si>
</sst>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Member Payments (% of Minimum Goal)</a:t>
            </a:r>
          </a:p>
        </c:rich>
      </c:tx>
      <c:layout>
        <c:manualLayout>
          <c:xMode val="edge"/>
          <c:yMode val="edge"/>
          <c:x val="0.12627033022545819"/>
          <c:y val="3.7800709693896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81303116147309"/>
          <c:y val="0.22680488484242647"/>
          <c:w val="0.77337110481586402"/>
          <c:h val="0.62543165214122964"/>
        </c:manualLayout>
      </c:layout>
      <c:lineChart>
        <c:grouping val="standard"/>
        <c:ser>
          <c:idx val="0"/>
          <c:order val="0"/>
          <c:tx>
            <c:strRef>
              <c:f>'D 99 Performance Trends'!$B$4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Trends'!$C$4:$N$4</c:f>
              <c:numCache>
                <c:formatCode>General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39</c:v>
                </c:pt>
                <c:pt idx="3">
                  <c:v>47</c:v>
                </c:pt>
                <c:pt idx="4">
                  <c:v>51</c:v>
                </c:pt>
                <c:pt idx="5">
                  <c:v>52</c:v>
                </c:pt>
                <c:pt idx="6">
                  <c:v>56</c:v>
                </c:pt>
                <c:pt idx="7">
                  <c:v>64</c:v>
                </c:pt>
              </c:numCache>
            </c:numRef>
          </c:val>
        </c:ser>
        <c:ser>
          <c:idx val="1"/>
          <c:order val="1"/>
          <c:tx>
            <c:strRef>
              <c:f>'D 99 Performance Trends'!$B$5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Trends'!$C$5:$N$5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29</c:v>
                </c:pt>
                <c:pt idx="3">
                  <c:v>37</c:v>
                </c:pt>
                <c:pt idx="4">
                  <c:v>39</c:v>
                </c:pt>
                <c:pt idx="5">
                  <c:v>40</c:v>
                </c:pt>
                <c:pt idx="6">
                  <c:v>43</c:v>
                </c:pt>
                <c:pt idx="7">
                  <c:v>52</c:v>
                </c:pt>
                <c:pt idx="8">
                  <c:v>79</c:v>
                </c:pt>
                <c:pt idx="9">
                  <c:v>84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</c:ser>
        <c:ser>
          <c:idx val="2"/>
          <c:order val="2"/>
          <c:tx>
            <c:strRef>
              <c:f>'D 99 Performance Trends'!$B$6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Trends'!$C$6:$N$6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38</c:v>
                </c:pt>
                <c:pt idx="4">
                  <c:v>41</c:v>
                </c:pt>
                <c:pt idx="5">
                  <c:v>43</c:v>
                </c:pt>
                <c:pt idx="6">
                  <c:v>44</c:v>
                </c:pt>
                <c:pt idx="7">
                  <c:v>49</c:v>
                </c:pt>
                <c:pt idx="8">
                  <c:v>78</c:v>
                </c:pt>
                <c:pt idx="9">
                  <c:v>82</c:v>
                </c:pt>
                <c:pt idx="10">
                  <c:v>83</c:v>
                </c:pt>
                <c:pt idx="11">
                  <c:v>86</c:v>
                </c:pt>
              </c:numCache>
            </c:numRef>
          </c:val>
        </c:ser>
        <c:ser>
          <c:idx val="3"/>
          <c:order val="3"/>
          <c:tx>
            <c:strRef>
              <c:f>'D 99 Performance Trends'!$B$7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Trends'!$C$7:$N$7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25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44</c:v>
                </c:pt>
                <c:pt idx="8">
                  <c:v>63</c:v>
                </c:pt>
                <c:pt idx="9">
                  <c:v>68</c:v>
                </c:pt>
                <c:pt idx="10">
                  <c:v>70</c:v>
                </c:pt>
                <c:pt idx="11">
                  <c:v>72</c:v>
                </c:pt>
              </c:numCache>
            </c:numRef>
          </c:val>
        </c:ser>
        <c:ser>
          <c:idx val="4"/>
          <c:order val="4"/>
          <c:tx>
            <c:strRef>
              <c:f>'D 99 Performance Trends'!$B$8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Trends'!$C$8:$N$8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31</c:v>
                </c:pt>
                <c:pt idx="3">
                  <c:v>39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57</c:v>
                </c:pt>
                <c:pt idx="8">
                  <c:v>68</c:v>
                </c:pt>
                <c:pt idx="9">
                  <c:v>81</c:v>
                </c:pt>
                <c:pt idx="10">
                  <c:v>83</c:v>
                </c:pt>
                <c:pt idx="11">
                  <c:v>84</c:v>
                </c:pt>
              </c:numCache>
            </c:numRef>
          </c:val>
        </c:ser>
        <c:ser>
          <c:idx val="5"/>
          <c:order val="5"/>
          <c:tx>
            <c:strRef>
              <c:f>'D 99 Performance Trends'!$B$9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Trends'!$C$9:$N$9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27</c:v>
                </c:pt>
                <c:pt idx="3">
                  <c:v>37</c:v>
                </c:pt>
                <c:pt idx="4">
                  <c:v>41</c:v>
                </c:pt>
                <c:pt idx="5">
                  <c:v>43</c:v>
                </c:pt>
                <c:pt idx="6">
                  <c:v>48</c:v>
                </c:pt>
                <c:pt idx="7">
                  <c:v>55</c:v>
                </c:pt>
                <c:pt idx="8">
                  <c:v>80</c:v>
                </c:pt>
                <c:pt idx="9">
                  <c:v>89</c:v>
                </c:pt>
                <c:pt idx="10">
                  <c:v>92</c:v>
                </c:pt>
                <c:pt idx="11">
                  <c:v>95</c:v>
                </c:pt>
              </c:numCache>
            </c:numRef>
          </c:val>
        </c:ser>
        <c:ser>
          <c:idx val="6"/>
          <c:order val="6"/>
          <c:tx>
            <c:strRef>
              <c:f>'D 99 Performance Trends'!$B$10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99 Performance Trends'!$C$3:$N$3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Trends'!$C$10:$N$10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29</c:v>
                </c:pt>
                <c:pt idx="3">
                  <c:v>38</c:v>
                </c:pt>
                <c:pt idx="4">
                  <c:v>40</c:v>
                </c:pt>
                <c:pt idx="5">
                  <c:v>41</c:v>
                </c:pt>
                <c:pt idx="6">
                  <c:v>43</c:v>
                </c:pt>
                <c:pt idx="7">
                  <c:v>49</c:v>
                </c:pt>
                <c:pt idx="8">
                  <c:v>79</c:v>
                </c:pt>
                <c:pt idx="9">
                  <c:v>84</c:v>
                </c:pt>
                <c:pt idx="10">
                  <c:v>88</c:v>
                </c:pt>
                <c:pt idx="11">
                  <c:v>91</c:v>
                </c:pt>
              </c:numCache>
            </c:numRef>
          </c:val>
        </c:ser>
        <c:marker val="1"/>
        <c:axId val="40779776"/>
        <c:axId val="40782080"/>
      </c:lineChart>
      <c:catAx>
        <c:axId val="407797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82080"/>
        <c:crosses val="autoZero"/>
        <c:lblAlgn val="ctr"/>
        <c:lblOffset val="100"/>
        <c:tickLblSkip val="1"/>
        <c:tickMarkSkip val="1"/>
      </c:catAx>
      <c:valAx>
        <c:axId val="407820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79776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774333124678789E-2"/>
          <c:y val="0.10766072719171067"/>
          <c:w val="0.8326387287363135"/>
          <c:h val="0.115942300690674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0.98425196850393659" l="0.7480314960629979" r="0.7480314960629979" t="0.98425196850393659" header="0.51181102362204722" footer="0.5118110236220472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Number of Paid Clubs</a:t>
            </a:r>
          </a:p>
        </c:rich>
      </c:tx>
      <c:layout>
        <c:manualLayout>
          <c:xMode val="edge"/>
          <c:yMode val="edge"/>
          <c:x val="0.30252221544140917"/>
          <c:y val="3.80624003419196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85189308662981"/>
          <c:y val="0.22837408827261338"/>
          <c:w val="0.78711699907266475"/>
          <c:h val="0.64013948985505287"/>
        </c:manualLayout>
      </c:layout>
      <c:lineChart>
        <c:grouping val="standard"/>
        <c:ser>
          <c:idx val="0"/>
          <c:order val="0"/>
          <c:tx>
            <c:strRef>
              <c:f>'D 99 Performance Trends'!$B$17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Trends'!$F$17:$N$17</c:f>
              <c:numCache>
                <c:formatCode>0</c:formatCode>
                <c:ptCount val="9"/>
                <c:pt idx="0">
                  <c:v>75</c:v>
                </c:pt>
                <c:pt idx="1">
                  <c:v>77</c:v>
                </c:pt>
                <c:pt idx="2">
                  <c:v>79</c:v>
                </c:pt>
                <c:pt idx="3">
                  <c:v>80</c:v>
                </c:pt>
                <c:pt idx="4">
                  <c:v>82</c:v>
                </c:pt>
              </c:numCache>
            </c:numRef>
          </c:val>
        </c:ser>
        <c:ser>
          <c:idx val="1"/>
          <c:order val="1"/>
          <c:tx>
            <c:strRef>
              <c:f>'D 99 Performance Trends'!$B$18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Trends'!$F$18:$N$18</c:f>
              <c:numCache>
                <c:formatCode>0</c:formatCode>
                <c:ptCount val="9"/>
                <c:pt idx="0">
                  <c:v>73</c:v>
                </c:pt>
                <c:pt idx="1">
                  <c:v>77</c:v>
                </c:pt>
                <c:pt idx="2">
                  <c:v>80</c:v>
                </c:pt>
                <c:pt idx="3">
                  <c:v>83</c:v>
                </c:pt>
                <c:pt idx="4">
                  <c:v>84</c:v>
                </c:pt>
                <c:pt idx="5">
                  <c:v>90</c:v>
                </c:pt>
                <c:pt idx="6">
                  <c:v>84</c:v>
                </c:pt>
                <c:pt idx="7">
                  <c:v>84</c:v>
                </c:pt>
                <c:pt idx="8">
                  <c:v>87</c:v>
                </c:pt>
              </c:numCache>
            </c:numRef>
          </c:val>
        </c:ser>
        <c:ser>
          <c:idx val="2"/>
          <c:order val="2"/>
          <c:tx>
            <c:strRef>
              <c:f>'D 99 Performance Trends'!$B$19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Trends'!$F$19:$N$19</c:f>
              <c:numCache>
                <c:formatCode>0</c:formatCode>
                <c:ptCount val="9"/>
                <c:pt idx="0">
                  <c:v>89</c:v>
                </c:pt>
                <c:pt idx="1">
                  <c:v>94</c:v>
                </c:pt>
                <c:pt idx="2">
                  <c:v>97</c:v>
                </c:pt>
                <c:pt idx="3">
                  <c:v>98</c:v>
                </c:pt>
                <c:pt idx="4">
                  <c:v>100</c:v>
                </c:pt>
                <c:pt idx="5">
                  <c:v>102</c:v>
                </c:pt>
                <c:pt idx="6">
                  <c:v>88</c:v>
                </c:pt>
                <c:pt idx="7">
                  <c:v>90</c:v>
                </c:pt>
                <c:pt idx="8">
                  <c:v>97</c:v>
                </c:pt>
              </c:numCache>
            </c:numRef>
          </c:val>
        </c:ser>
        <c:ser>
          <c:idx val="3"/>
          <c:order val="3"/>
          <c:tx>
            <c:strRef>
              <c:f>'D 99 Performance Trends'!$B$20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Trends'!$F$20:$N$20</c:f>
              <c:numCache>
                <c:formatCode>0</c:formatCode>
                <c:ptCount val="9"/>
                <c:pt idx="0">
                  <c:v>101</c:v>
                </c:pt>
                <c:pt idx="1">
                  <c:v>106</c:v>
                </c:pt>
                <c:pt idx="2">
                  <c:v>106</c:v>
                </c:pt>
                <c:pt idx="3">
                  <c:v>108</c:v>
                </c:pt>
                <c:pt idx="4">
                  <c:v>108</c:v>
                </c:pt>
                <c:pt idx="5">
                  <c:v>109</c:v>
                </c:pt>
                <c:pt idx="6">
                  <c:v>101</c:v>
                </c:pt>
                <c:pt idx="7">
                  <c:v>104</c:v>
                </c:pt>
                <c:pt idx="8">
                  <c:v>105</c:v>
                </c:pt>
              </c:numCache>
            </c:numRef>
          </c:val>
        </c:ser>
        <c:ser>
          <c:idx val="4"/>
          <c:order val="4"/>
          <c:tx>
            <c:strRef>
              <c:f>'D 99 Performance Trends'!$B$21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Trends'!$F$21:$N$21</c:f>
              <c:numCache>
                <c:formatCode>0</c:formatCode>
                <c:ptCount val="9"/>
                <c:pt idx="0">
                  <c:v>126</c:v>
                </c:pt>
                <c:pt idx="1">
                  <c:v>131</c:v>
                </c:pt>
                <c:pt idx="2">
                  <c:v>134</c:v>
                </c:pt>
                <c:pt idx="3">
                  <c:v>135</c:v>
                </c:pt>
                <c:pt idx="4">
                  <c:v>137</c:v>
                </c:pt>
                <c:pt idx="5">
                  <c:v>138</c:v>
                </c:pt>
                <c:pt idx="6">
                  <c:v>115</c:v>
                </c:pt>
                <c:pt idx="7">
                  <c:v>117</c:v>
                </c:pt>
                <c:pt idx="8">
                  <c:v>118</c:v>
                </c:pt>
              </c:numCache>
            </c:numRef>
          </c:val>
        </c:ser>
        <c:ser>
          <c:idx val="5"/>
          <c:order val="5"/>
          <c:tx>
            <c:strRef>
              <c:f>'D 99 Performance Trends'!$B$22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Trends'!$F$22:$N$22</c:f>
              <c:numCache>
                <c:formatCode>0</c:formatCode>
                <c:ptCount val="9"/>
                <c:pt idx="0">
                  <c:v>136</c:v>
                </c:pt>
                <c:pt idx="1">
                  <c:v>141</c:v>
                </c:pt>
                <c:pt idx="2">
                  <c:v>142</c:v>
                </c:pt>
                <c:pt idx="3">
                  <c:v>145</c:v>
                </c:pt>
                <c:pt idx="4">
                  <c:v>147</c:v>
                </c:pt>
                <c:pt idx="5">
                  <c:v>149</c:v>
                </c:pt>
                <c:pt idx="6">
                  <c:v>136</c:v>
                </c:pt>
                <c:pt idx="7">
                  <c:v>140</c:v>
                </c:pt>
                <c:pt idx="8">
                  <c:v>144</c:v>
                </c:pt>
              </c:numCache>
            </c:numRef>
          </c:val>
        </c:ser>
        <c:ser>
          <c:idx val="6"/>
          <c:order val="6"/>
          <c:tx>
            <c:strRef>
              <c:f>'D 99 Performance Trends'!$B$23</c:f>
              <c:strCache>
                <c:ptCount val="1"/>
                <c:pt idx="0">
                  <c:v>2017-18</c:v>
                </c:pt>
              </c:strCache>
            </c:strRef>
          </c:tx>
          <c:cat>
            <c:strRef>
              <c:f>'D 99 Performance Trends'!$F$16:$N$16</c:f>
              <c:strCache>
                <c:ptCount val="9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</c:strCache>
            </c:strRef>
          </c:cat>
          <c:val>
            <c:numRef>
              <c:f>'D 99 Performance Trends'!$F$23:$N$23</c:f>
              <c:numCache>
                <c:formatCode>0</c:formatCode>
                <c:ptCount val="9"/>
                <c:pt idx="0">
                  <c:v>135</c:v>
                </c:pt>
                <c:pt idx="1">
                  <c:v>140</c:v>
                </c:pt>
                <c:pt idx="2">
                  <c:v>141</c:v>
                </c:pt>
                <c:pt idx="3">
                  <c:v>143</c:v>
                </c:pt>
                <c:pt idx="4">
                  <c:v>143</c:v>
                </c:pt>
                <c:pt idx="5">
                  <c:v>147</c:v>
                </c:pt>
                <c:pt idx="6">
                  <c:v>136</c:v>
                </c:pt>
                <c:pt idx="7">
                  <c:v>143</c:v>
                </c:pt>
                <c:pt idx="8">
                  <c:v>148</c:v>
                </c:pt>
              </c:numCache>
            </c:numRef>
          </c:val>
        </c:ser>
        <c:marker val="1"/>
        <c:axId val="109387776"/>
        <c:axId val="109389696"/>
      </c:lineChart>
      <c:catAx>
        <c:axId val="10938777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89696"/>
        <c:crosses val="autoZero"/>
        <c:lblAlgn val="ctr"/>
        <c:lblOffset val="100"/>
        <c:tickLblSkip val="1"/>
        <c:tickMarkSkip val="1"/>
      </c:catAx>
      <c:valAx>
        <c:axId val="109389696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87776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97000233194002"/>
          <c:y val="0.11064718162839245"/>
          <c:w val="0.78828150970730926"/>
          <c:h val="0.102296450939458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22" r="0.750000000000005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New Members (Non Charter)</a:t>
            </a:r>
          </a:p>
        </c:rich>
      </c:tx>
      <c:layout>
        <c:manualLayout>
          <c:xMode val="edge"/>
          <c:yMode val="edge"/>
          <c:x val="0.25797908634626432"/>
          <c:y val="3.8610122652937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31931817148976"/>
          <c:y val="0.28185381321982123"/>
          <c:w val="0.77659675318520005"/>
          <c:h val="0.5559856041596366"/>
        </c:manualLayout>
      </c:layout>
      <c:lineChart>
        <c:grouping val="standard"/>
        <c:ser>
          <c:idx val="0"/>
          <c:order val="0"/>
          <c:tx>
            <c:strRef>
              <c:f>'D 99 Performance Trends'!$B$29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Trends'!$C$29:$N$29</c:f>
              <c:numCache>
                <c:formatCode>General</c:formatCode>
                <c:ptCount val="12"/>
                <c:pt idx="0">
                  <c:v>38</c:v>
                </c:pt>
                <c:pt idx="1">
                  <c:v>44</c:v>
                </c:pt>
                <c:pt idx="2">
                  <c:v>69</c:v>
                </c:pt>
                <c:pt idx="3">
                  <c:v>150</c:v>
                </c:pt>
                <c:pt idx="4">
                  <c:v>201</c:v>
                </c:pt>
                <c:pt idx="5">
                  <c:v>223</c:v>
                </c:pt>
                <c:pt idx="6">
                  <c:v>262</c:v>
                </c:pt>
                <c:pt idx="7">
                  <c:v>299</c:v>
                </c:pt>
              </c:numCache>
            </c:numRef>
          </c:val>
        </c:ser>
        <c:ser>
          <c:idx val="1"/>
          <c:order val="1"/>
          <c:tx>
            <c:strRef>
              <c:f>'D 99 Performance Trends'!$B$30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Trends'!$C$30:$N$30</c:f>
              <c:numCache>
                <c:formatCode>General</c:formatCode>
                <c:ptCount val="12"/>
                <c:pt idx="0">
                  <c:v>14</c:v>
                </c:pt>
                <c:pt idx="1">
                  <c:v>26</c:v>
                </c:pt>
                <c:pt idx="2">
                  <c:v>38</c:v>
                </c:pt>
                <c:pt idx="3">
                  <c:v>116</c:v>
                </c:pt>
                <c:pt idx="4">
                  <c:v>149</c:v>
                </c:pt>
                <c:pt idx="5">
                  <c:v>169</c:v>
                </c:pt>
                <c:pt idx="6">
                  <c:v>217</c:v>
                </c:pt>
                <c:pt idx="7">
                  <c:v>263</c:v>
                </c:pt>
                <c:pt idx="8">
                  <c:v>305</c:v>
                </c:pt>
                <c:pt idx="9">
                  <c:v>383</c:v>
                </c:pt>
                <c:pt idx="10">
                  <c:v>399</c:v>
                </c:pt>
                <c:pt idx="11">
                  <c:v>433</c:v>
                </c:pt>
              </c:numCache>
            </c:numRef>
          </c:val>
        </c:ser>
        <c:ser>
          <c:idx val="2"/>
          <c:order val="2"/>
          <c:tx>
            <c:strRef>
              <c:f>'D 99 Performance Trends'!$B$31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Trends'!$C$31:$N$31</c:f>
              <c:numCache>
                <c:formatCode>General</c:formatCode>
                <c:ptCount val="12"/>
                <c:pt idx="0">
                  <c:v>17</c:v>
                </c:pt>
                <c:pt idx="1">
                  <c:v>27</c:v>
                </c:pt>
                <c:pt idx="2">
                  <c:v>44</c:v>
                </c:pt>
                <c:pt idx="3">
                  <c:v>133</c:v>
                </c:pt>
                <c:pt idx="4">
                  <c:v>173</c:v>
                </c:pt>
                <c:pt idx="5">
                  <c:v>201</c:v>
                </c:pt>
                <c:pt idx="6">
                  <c:v>228</c:v>
                </c:pt>
                <c:pt idx="7">
                  <c:v>260</c:v>
                </c:pt>
                <c:pt idx="8">
                  <c:v>298</c:v>
                </c:pt>
                <c:pt idx="9">
                  <c:v>350</c:v>
                </c:pt>
                <c:pt idx="10">
                  <c:v>368</c:v>
                </c:pt>
                <c:pt idx="11">
                  <c:v>422</c:v>
                </c:pt>
              </c:numCache>
            </c:numRef>
          </c:val>
        </c:ser>
        <c:ser>
          <c:idx val="3"/>
          <c:order val="3"/>
          <c:tx>
            <c:strRef>
              <c:f>'D 99 Performance Trends'!$B$32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Trends'!$C$32:$N$32</c:f>
              <c:numCache>
                <c:formatCode>General</c:formatCode>
                <c:ptCount val="12"/>
                <c:pt idx="0">
                  <c:v>23</c:v>
                </c:pt>
                <c:pt idx="1">
                  <c:v>40</c:v>
                </c:pt>
                <c:pt idx="2">
                  <c:v>67</c:v>
                </c:pt>
                <c:pt idx="3">
                  <c:v>176</c:v>
                </c:pt>
                <c:pt idx="4">
                  <c:v>223</c:v>
                </c:pt>
                <c:pt idx="5">
                  <c:v>244</c:v>
                </c:pt>
                <c:pt idx="6">
                  <c:v>287</c:v>
                </c:pt>
                <c:pt idx="7">
                  <c:v>335</c:v>
                </c:pt>
                <c:pt idx="8">
                  <c:v>365</c:v>
                </c:pt>
                <c:pt idx="9">
                  <c:v>462</c:v>
                </c:pt>
                <c:pt idx="10">
                  <c:v>503</c:v>
                </c:pt>
                <c:pt idx="11">
                  <c:v>571</c:v>
                </c:pt>
              </c:numCache>
            </c:numRef>
          </c:val>
        </c:ser>
        <c:ser>
          <c:idx val="4"/>
          <c:order val="4"/>
          <c:tx>
            <c:strRef>
              <c:f>'D 99 Performance Trends'!$B$33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Trends'!$C$33:$N$33</c:f>
              <c:numCache>
                <c:formatCode>General</c:formatCode>
                <c:ptCount val="12"/>
                <c:pt idx="0">
                  <c:v>48</c:v>
                </c:pt>
                <c:pt idx="1">
                  <c:v>71</c:v>
                </c:pt>
                <c:pt idx="2">
                  <c:v>123</c:v>
                </c:pt>
                <c:pt idx="3">
                  <c:v>315</c:v>
                </c:pt>
                <c:pt idx="4">
                  <c:v>394</c:v>
                </c:pt>
                <c:pt idx="5">
                  <c:v>445</c:v>
                </c:pt>
                <c:pt idx="6">
                  <c:v>512</c:v>
                </c:pt>
                <c:pt idx="7">
                  <c:v>609</c:v>
                </c:pt>
                <c:pt idx="8">
                  <c:v>663</c:v>
                </c:pt>
                <c:pt idx="9">
                  <c:v>721</c:v>
                </c:pt>
                <c:pt idx="10">
                  <c:v>758</c:v>
                </c:pt>
                <c:pt idx="11">
                  <c:v>810</c:v>
                </c:pt>
              </c:numCache>
            </c:numRef>
          </c:val>
        </c:ser>
        <c:ser>
          <c:idx val="5"/>
          <c:order val="5"/>
          <c:tx>
            <c:strRef>
              <c:f>'D 99 Performance Trends'!$B$34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Trends'!$C$34:$N$34</c:f>
              <c:numCache>
                <c:formatCode>General</c:formatCode>
                <c:ptCount val="12"/>
                <c:pt idx="0">
                  <c:v>43</c:v>
                </c:pt>
                <c:pt idx="1">
                  <c:v>63</c:v>
                </c:pt>
                <c:pt idx="2">
                  <c:v>96</c:v>
                </c:pt>
                <c:pt idx="3">
                  <c:v>249</c:v>
                </c:pt>
                <c:pt idx="4">
                  <c:v>343</c:v>
                </c:pt>
                <c:pt idx="5">
                  <c:v>386</c:v>
                </c:pt>
                <c:pt idx="6">
                  <c:v>470</c:v>
                </c:pt>
                <c:pt idx="7">
                  <c:v>588</c:v>
                </c:pt>
                <c:pt idx="8">
                  <c:v>644</c:v>
                </c:pt>
                <c:pt idx="9">
                  <c:v>799</c:v>
                </c:pt>
                <c:pt idx="10">
                  <c:v>885</c:v>
                </c:pt>
                <c:pt idx="11">
                  <c:v>994</c:v>
                </c:pt>
              </c:numCache>
            </c:numRef>
          </c:val>
        </c:ser>
        <c:ser>
          <c:idx val="6"/>
          <c:order val="6"/>
          <c:tx>
            <c:strRef>
              <c:f>'D 99 Performance Trends'!$B$35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99 Performance Trends'!$C$28:$N$28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Trends'!$C$35:$N$35</c:f>
              <c:numCache>
                <c:formatCode>General</c:formatCode>
                <c:ptCount val="12"/>
                <c:pt idx="0">
                  <c:v>27</c:v>
                </c:pt>
                <c:pt idx="1">
                  <c:v>61</c:v>
                </c:pt>
                <c:pt idx="2">
                  <c:v>90</c:v>
                </c:pt>
                <c:pt idx="3">
                  <c:v>289</c:v>
                </c:pt>
                <c:pt idx="4">
                  <c:v>363</c:v>
                </c:pt>
                <c:pt idx="5">
                  <c:v>397</c:v>
                </c:pt>
                <c:pt idx="6">
                  <c:v>474</c:v>
                </c:pt>
                <c:pt idx="7">
                  <c:v>563</c:v>
                </c:pt>
                <c:pt idx="8">
                  <c:v>645</c:v>
                </c:pt>
                <c:pt idx="9">
                  <c:v>823</c:v>
                </c:pt>
                <c:pt idx="10">
                  <c:v>950</c:v>
                </c:pt>
                <c:pt idx="11">
                  <c:v>1087</c:v>
                </c:pt>
              </c:numCache>
            </c:numRef>
          </c:val>
        </c:ser>
        <c:marker val="1"/>
        <c:axId val="135670016"/>
        <c:axId val="155259264"/>
      </c:lineChart>
      <c:catAx>
        <c:axId val="1356700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259264"/>
        <c:crosses val="autoZero"/>
        <c:lblAlgn val="ctr"/>
        <c:lblOffset val="100"/>
        <c:tickLblSkip val="1"/>
        <c:tickMarkSkip val="1"/>
      </c:catAx>
      <c:valAx>
        <c:axId val="155259264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70016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7817085065324"/>
          <c:y val="0.11298108469614335"/>
          <c:w val="0.77831108432020168"/>
          <c:h val="0.15144262315768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22" r="0.750000000000005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% of Distinguished </a:t>
            </a:r>
            <a:r>
              <a:rPr lang="en-CA" baseline="0"/>
              <a:t>Clubs </a:t>
            </a:r>
          </a:p>
        </c:rich>
      </c:tx>
      <c:layout>
        <c:manualLayout>
          <c:xMode val="edge"/>
          <c:yMode val="edge"/>
          <c:x val="0.26209027330703188"/>
          <c:y val="4.64936214368559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4850875489305"/>
          <c:y val="0.2846153846153846"/>
          <c:w val="0.79832151151498965"/>
          <c:h val="0.55000000000000004"/>
        </c:manualLayout>
      </c:layout>
      <c:lineChart>
        <c:grouping val="standard"/>
        <c:ser>
          <c:idx val="0"/>
          <c:order val="0"/>
          <c:tx>
            <c:strRef>
              <c:f>'D 99 Performance Trends'!$B$43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Trends'!$C$43:$N$43</c:f>
              <c:numCache>
                <c:formatCode>0.0</c:formatCode>
                <c:ptCount val="12"/>
                <c:pt idx="0">
                  <c:v>0</c:v>
                </c:pt>
                <c:pt idx="1">
                  <c:v>1.1000000000000001</c:v>
                </c:pt>
                <c:pt idx="2">
                  <c:v>2.1</c:v>
                </c:pt>
                <c:pt idx="3">
                  <c:v>4.4000000000000004</c:v>
                </c:pt>
                <c:pt idx="4">
                  <c:v>7.7</c:v>
                </c:pt>
                <c:pt idx="5">
                  <c:v>12.1</c:v>
                </c:pt>
                <c:pt idx="6">
                  <c:v>23.1</c:v>
                </c:pt>
                <c:pt idx="7">
                  <c:v>25.3</c:v>
                </c:pt>
              </c:numCache>
            </c:numRef>
          </c:val>
        </c:ser>
        <c:ser>
          <c:idx val="1"/>
          <c:order val="1"/>
          <c:tx>
            <c:strRef>
              <c:f>'D 99 Performance Trends'!$B$44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Trends'!$C$44:$N$44</c:f>
              <c:numCache>
                <c:formatCode>0.0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0.9</c:v>
                </c:pt>
                <c:pt idx="3">
                  <c:v>3</c:v>
                </c:pt>
                <c:pt idx="4">
                  <c:v>4</c:v>
                </c:pt>
                <c:pt idx="5">
                  <c:v>6.1</c:v>
                </c:pt>
                <c:pt idx="6">
                  <c:v>13.1</c:v>
                </c:pt>
                <c:pt idx="7">
                  <c:v>18.3</c:v>
                </c:pt>
                <c:pt idx="8">
                  <c:v>26</c:v>
                </c:pt>
                <c:pt idx="9">
                  <c:v>9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 99 Performance Trends'!$B$45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Trends'!$C$45:$N$45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8</c:v>
                </c:pt>
                <c:pt idx="4">
                  <c:v>8.1</c:v>
                </c:pt>
                <c:pt idx="5">
                  <c:v>11.7</c:v>
                </c:pt>
                <c:pt idx="6">
                  <c:v>20.7</c:v>
                </c:pt>
                <c:pt idx="7">
                  <c:v>28.8</c:v>
                </c:pt>
                <c:pt idx="8">
                  <c:v>30.6</c:v>
                </c:pt>
                <c:pt idx="9">
                  <c:v>5.5</c:v>
                </c:pt>
                <c:pt idx="10">
                  <c:v>6.4</c:v>
                </c:pt>
                <c:pt idx="11">
                  <c:v>11.8</c:v>
                </c:pt>
              </c:numCache>
            </c:numRef>
          </c:val>
        </c:ser>
        <c:ser>
          <c:idx val="3"/>
          <c:order val="3"/>
          <c:tx>
            <c:strRef>
              <c:f>'D 99 Performance Trends'!$B$46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Trends'!$C$46:$N$46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</c:v>
                </c:pt>
                <c:pt idx="3">
                  <c:v>2.2000000000000002</c:v>
                </c:pt>
                <c:pt idx="4">
                  <c:v>3.6</c:v>
                </c:pt>
                <c:pt idx="5">
                  <c:v>7.2</c:v>
                </c:pt>
                <c:pt idx="6">
                  <c:v>15.1</c:v>
                </c:pt>
                <c:pt idx="7">
                  <c:v>19.399999999999999</c:v>
                </c:pt>
                <c:pt idx="8">
                  <c:v>20.7</c:v>
                </c:pt>
                <c:pt idx="9">
                  <c:v>3.2</c:v>
                </c:pt>
                <c:pt idx="10">
                  <c:v>5.5</c:v>
                </c:pt>
                <c:pt idx="11">
                  <c:v>17.3</c:v>
                </c:pt>
              </c:numCache>
            </c:numRef>
          </c:val>
        </c:ser>
        <c:ser>
          <c:idx val="4"/>
          <c:order val="4"/>
          <c:tx>
            <c:strRef>
              <c:f>'D 99 Performance Trends'!$B$47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Trends'!$C$47:$N$47</c:f>
              <c:numCache>
                <c:formatCode>0.0</c:formatCode>
                <c:ptCount val="12"/>
                <c:pt idx="0">
                  <c:v>0.7</c:v>
                </c:pt>
                <c:pt idx="1">
                  <c:v>0.7</c:v>
                </c:pt>
                <c:pt idx="2">
                  <c:v>1.3</c:v>
                </c:pt>
                <c:pt idx="3">
                  <c:v>4.5999999999999996</c:v>
                </c:pt>
                <c:pt idx="4">
                  <c:v>10.6</c:v>
                </c:pt>
                <c:pt idx="5">
                  <c:v>12.5</c:v>
                </c:pt>
                <c:pt idx="6">
                  <c:v>20.399999999999999</c:v>
                </c:pt>
                <c:pt idx="7">
                  <c:v>26.3</c:v>
                </c:pt>
                <c:pt idx="8">
                  <c:v>32.200000000000003</c:v>
                </c:pt>
                <c:pt idx="9">
                  <c:v>11</c:v>
                </c:pt>
                <c:pt idx="10">
                  <c:v>15</c:v>
                </c:pt>
                <c:pt idx="11">
                  <c:v>24.7</c:v>
                </c:pt>
              </c:numCache>
            </c:numRef>
          </c:val>
        </c:ser>
        <c:ser>
          <c:idx val="5"/>
          <c:order val="5"/>
          <c:tx>
            <c:strRef>
              <c:f>'D 99 Performance Trends'!$B$48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Trends'!$C$48:$N$48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3.3</c:v>
                </c:pt>
                <c:pt idx="4">
                  <c:v>5.9</c:v>
                </c:pt>
                <c:pt idx="5">
                  <c:v>11</c:v>
                </c:pt>
                <c:pt idx="6">
                  <c:v>17.399999999999999</c:v>
                </c:pt>
                <c:pt idx="7">
                  <c:v>25.8</c:v>
                </c:pt>
                <c:pt idx="8">
                  <c:v>30</c:v>
                </c:pt>
                <c:pt idx="9">
                  <c:v>14</c:v>
                </c:pt>
                <c:pt idx="10">
                  <c:v>18.7</c:v>
                </c:pt>
                <c:pt idx="11">
                  <c:v>32.700000000000003</c:v>
                </c:pt>
              </c:numCache>
            </c:numRef>
          </c:val>
        </c:ser>
        <c:ser>
          <c:idx val="6"/>
          <c:order val="6"/>
          <c:tx>
            <c:strRef>
              <c:f>'D 99 Performance Trends'!$B$49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99 Performance Trends'!$C$42:$N$42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Trends'!$C$49:$N$49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2</c:v>
                </c:pt>
                <c:pt idx="4">
                  <c:v>3.4</c:v>
                </c:pt>
                <c:pt idx="5">
                  <c:v>8.1</c:v>
                </c:pt>
                <c:pt idx="6">
                  <c:v>14.2</c:v>
                </c:pt>
                <c:pt idx="7">
                  <c:v>27.7</c:v>
                </c:pt>
                <c:pt idx="8">
                  <c:v>33.1</c:v>
                </c:pt>
                <c:pt idx="9">
                  <c:v>15.5</c:v>
                </c:pt>
                <c:pt idx="10">
                  <c:v>21</c:v>
                </c:pt>
                <c:pt idx="11">
                  <c:v>38.5</c:v>
                </c:pt>
              </c:numCache>
            </c:numRef>
          </c:val>
        </c:ser>
        <c:marker val="1"/>
        <c:axId val="40580224"/>
        <c:axId val="40582144"/>
      </c:lineChart>
      <c:catAx>
        <c:axId val="405802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82144"/>
        <c:crosses val="autoZero"/>
        <c:lblAlgn val="ctr"/>
        <c:lblOffset val="100"/>
        <c:tickLblSkip val="1"/>
        <c:tickMarkSkip val="1"/>
      </c:catAx>
      <c:valAx>
        <c:axId val="4058214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80224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01495017525413"/>
          <c:y val="0.13720960751999176"/>
          <c:w val="0.82180513599322103"/>
          <c:h val="0.137209607519991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22" r="0.7500000000000052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CA" baseline="0"/>
              <a:t>Average # of DCP Goals Achieved</a:t>
            </a:r>
            <a:endParaRPr lang="en-CA"/>
          </a:p>
        </c:rich>
      </c:tx>
      <c:layout>
        <c:manualLayout>
          <c:xMode val="edge"/>
          <c:yMode val="edge"/>
          <c:x val="0.2039909707232542"/>
          <c:y val="3.83140775627346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24146981627299"/>
          <c:y val="0.26760996265194947"/>
          <c:w val="0.78977382281746999"/>
          <c:h val="0.55555763424042981"/>
        </c:manualLayout>
      </c:layout>
      <c:lineChart>
        <c:grouping val="standard"/>
        <c:ser>
          <c:idx val="0"/>
          <c:order val="0"/>
          <c:tx>
            <c:strRef>
              <c:f>'D 99 Performance Trends'!$B$56</c:f>
              <c:strCache>
                <c:ptCount val="1"/>
                <c:pt idx="0">
                  <c:v>2023-24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Trends'!$C$56:$N$56</c:f>
              <c:numCache>
                <c:formatCode>0.0</c:formatCode>
                <c:ptCount val="12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1.7</c:v>
                </c:pt>
                <c:pt idx="5">
                  <c:v>2</c:v>
                </c:pt>
                <c:pt idx="6">
                  <c:v>2.7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'D 99 Performance Trends'!$B$57</c:f>
              <c:strCache>
                <c:ptCount val="1"/>
                <c:pt idx="0">
                  <c:v>2022-23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Trends'!$C$57:$N$57</c:f>
              <c:numCache>
                <c:formatCode>0.0</c:formatCode>
                <c:ptCount val="12"/>
                <c:pt idx="0">
                  <c:v>0.1</c:v>
                </c:pt>
                <c:pt idx="1">
                  <c:v>0.3</c:v>
                </c:pt>
                <c:pt idx="2">
                  <c:v>0.8</c:v>
                </c:pt>
                <c:pt idx="3">
                  <c:v>1.2</c:v>
                </c:pt>
                <c:pt idx="4">
                  <c:v>1.3</c:v>
                </c:pt>
                <c:pt idx="5">
                  <c:v>1.6</c:v>
                </c:pt>
                <c:pt idx="6">
                  <c:v>2.1</c:v>
                </c:pt>
                <c:pt idx="7">
                  <c:v>2.4</c:v>
                </c:pt>
                <c:pt idx="8">
                  <c:v>2.9</c:v>
                </c:pt>
                <c:pt idx="9">
                  <c:v>3.5</c:v>
                </c:pt>
                <c:pt idx="10">
                  <c:v>3.8</c:v>
                </c:pt>
                <c:pt idx="11">
                  <c:v>4.0999999999999996</c:v>
                </c:pt>
              </c:numCache>
            </c:numRef>
          </c:val>
        </c:ser>
        <c:ser>
          <c:idx val="2"/>
          <c:order val="2"/>
          <c:tx>
            <c:strRef>
              <c:f>'D 99 Performance Trends'!$B$58</c:f>
              <c:strCache>
                <c:ptCount val="1"/>
                <c:pt idx="0">
                  <c:v>2021-22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Trends'!$C$58:$N$58</c:f>
              <c:numCache>
                <c:formatCode>0.0</c:formatCode>
                <c:ptCount val="12"/>
                <c:pt idx="0">
                  <c:v>0.2</c:v>
                </c:pt>
                <c:pt idx="1">
                  <c:v>0.3</c:v>
                </c:pt>
                <c:pt idx="2">
                  <c:v>1</c:v>
                </c:pt>
                <c:pt idx="3">
                  <c:v>1.6</c:v>
                </c:pt>
                <c:pt idx="4">
                  <c:v>1.7</c:v>
                </c:pt>
                <c:pt idx="5">
                  <c:v>2.1</c:v>
                </c:pt>
                <c:pt idx="6">
                  <c:v>2.5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3.8</c:v>
                </c:pt>
                <c:pt idx="11">
                  <c:v>5.7</c:v>
                </c:pt>
              </c:numCache>
            </c:numRef>
          </c:val>
        </c:ser>
        <c:ser>
          <c:idx val="3"/>
          <c:order val="3"/>
          <c:tx>
            <c:strRef>
              <c:f>'D 99 Performance Trends'!$B$59</c:f>
              <c:strCache>
                <c:ptCount val="1"/>
                <c:pt idx="0">
                  <c:v>2020-21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Trends'!$C$59:$N$59</c:f>
              <c:numCache>
                <c:formatCode>0.0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0.8</c:v>
                </c:pt>
                <c:pt idx="3">
                  <c:v>1</c:v>
                </c:pt>
                <c:pt idx="4">
                  <c:v>1.4</c:v>
                </c:pt>
                <c:pt idx="5">
                  <c:v>1.5</c:v>
                </c:pt>
                <c:pt idx="6">
                  <c:v>2</c:v>
                </c:pt>
                <c:pt idx="7">
                  <c:v>2.2999999999999998</c:v>
                </c:pt>
                <c:pt idx="8">
                  <c:v>2.5</c:v>
                </c:pt>
                <c:pt idx="9">
                  <c:v>2.9</c:v>
                </c:pt>
                <c:pt idx="10">
                  <c:v>3.2</c:v>
                </c:pt>
                <c:pt idx="11">
                  <c:v>3.6</c:v>
                </c:pt>
              </c:numCache>
            </c:numRef>
          </c:val>
        </c:ser>
        <c:ser>
          <c:idx val="4"/>
          <c:order val="4"/>
          <c:tx>
            <c:strRef>
              <c:f>'D 99 Performance Trends'!$B$60</c:f>
              <c:strCache>
                <c:ptCount val="1"/>
                <c:pt idx="0">
                  <c:v>2019-20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Trends'!$C$60:$N$60</c:f>
              <c:numCache>
                <c:formatCode>0.0</c:formatCode>
                <c:ptCount val="12"/>
                <c:pt idx="0">
                  <c:v>0.3</c:v>
                </c:pt>
                <c:pt idx="1">
                  <c:v>0.5</c:v>
                </c:pt>
                <c:pt idx="2">
                  <c:v>1.3</c:v>
                </c:pt>
                <c:pt idx="3">
                  <c:v>1.6</c:v>
                </c:pt>
                <c:pt idx="4">
                  <c:v>1.9</c:v>
                </c:pt>
                <c:pt idx="5">
                  <c:v>2.1</c:v>
                </c:pt>
                <c:pt idx="6">
                  <c:v>2.6</c:v>
                </c:pt>
                <c:pt idx="7">
                  <c:v>3.2</c:v>
                </c:pt>
                <c:pt idx="8">
                  <c:v>3.6</c:v>
                </c:pt>
                <c:pt idx="9">
                  <c:v>4</c:v>
                </c:pt>
                <c:pt idx="10">
                  <c:v>4.3</c:v>
                </c:pt>
                <c:pt idx="11">
                  <c:v>5</c:v>
                </c:pt>
              </c:numCache>
            </c:numRef>
          </c:val>
        </c:ser>
        <c:ser>
          <c:idx val="5"/>
          <c:order val="5"/>
          <c:tx>
            <c:strRef>
              <c:f>'D 99 Performance Trends'!$B$61</c:f>
              <c:strCache>
                <c:ptCount val="1"/>
                <c:pt idx="0">
                  <c:v>2018-19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Trends'!$C$61:$N$61</c:f>
              <c:numCache>
                <c:formatCode>0.0</c:formatCode>
                <c:ptCount val="12"/>
                <c:pt idx="0">
                  <c:v>0.2</c:v>
                </c:pt>
                <c:pt idx="1">
                  <c:v>0.3</c:v>
                </c:pt>
                <c:pt idx="2">
                  <c:v>1.2</c:v>
                </c:pt>
                <c:pt idx="3">
                  <c:v>1.4</c:v>
                </c:pt>
                <c:pt idx="4">
                  <c:v>1.7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3.3</c:v>
                </c:pt>
                <c:pt idx="9">
                  <c:v>3.7</c:v>
                </c:pt>
                <c:pt idx="10">
                  <c:v>4</c:v>
                </c:pt>
                <c:pt idx="11">
                  <c:v>4.5</c:v>
                </c:pt>
              </c:numCache>
            </c:numRef>
          </c:val>
        </c:ser>
        <c:ser>
          <c:idx val="6"/>
          <c:order val="6"/>
          <c:tx>
            <c:strRef>
              <c:f>'D 99 Performance Trends'!$B$62</c:f>
              <c:strCache>
                <c:ptCount val="1"/>
                <c:pt idx="0">
                  <c:v>2017-18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 99 Performance Trends'!$C$55:$N$55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 99 Performance Trends'!$C$62:$N$62</c:f>
              <c:numCache>
                <c:formatCode>0.0</c:formatCode>
                <c:ptCount val="12"/>
                <c:pt idx="0">
                  <c:v>0.2</c:v>
                </c:pt>
                <c:pt idx="1">
                  <c:v>0.3</c:v>
                </c:pt>
                <c:pt idx="2">
                  <c:v>1.3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2.4</c:v>
                </c:pt>
                <c:pt idx="7">
                  <c:v>3</c:v>
                </c:pt>
                <c:pt idx="8">
                  <c:v>3.4</c:v>
                </c:pt>
                <c:pt idx="9">
                  <c:v>3.9</c:v>
                </c:pt>
                <c:pt idx="10">
                  <c:v>4.4000000000000004</c:v>
                </c:pt>
                <c:pt idx="11">
                  <c:v>5</c:v>
                </c:pt>
              </c:numCache>
            </c:numRef>
          </c:val>
        </c:ser>
        <c:marker val="1"/>
        <c:axId val="40684928"/>
        <c:axId val="40695296"/>
      </c:lineChart>
      <c:catAx>
        <c:axId val="406849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95296"/>
        <c:crosses val="autoZero"/>
        <c:lblAlgn val="ctr"/>
        <c:lblOffset val="100"/>
        <c:tickLblSkip val="1"/>
        <c:tickMarkSkip val="1"/>
      </c:catAx>
      <c:valAx>
        <c:axId val="40695296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84928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803088803088806E-2"/>
          <c:y val="0.12850467289719641"/>
          <c:w val="0.83397734067025397"/>
          <c:h val="0.130841121495328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22" r="0.750000000000005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66</xdr:row>
      <xdr:rowOff>129540</xdr:rowOff>
    </xdr:from>
    <xdr:to>
      <xdr:col>10</xdr:col>
      <xdr:colOff>266700</xdr:colOff>
      <xdr:row>88</xdr:row>
      <xdr:rowOff>121920</xdr:rowOff>
    </xdr:to>
    <xdr:graphicFrame macro="">
      <xdr:nvGraphicFramePr>
        <xdr:cNvPr id="103574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66</xdr:row>
      <xdr:rowOff>129540</xdr:rowOff>
    </xdr:from>
    <xdr:to>
      <xdr:col>18</xdr:col>
      <xdr:colOff>441960</xdr:colOff>
      <xdr:row>88</xdr:row>
      <xdr:rowOff>91440</xdr:rowOff>
    </xdr:to>
    <xdr:graphicFrame macro="">
      <xdr:nvGraphicFramePr>
        <xdr:cNvPr id="103574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213360</xdr:colOff>
      <xdr:row>90</xdr:row>
      <xdr:rowOff>121920</xdr:rowOff>
    </xdr:from>
    <xdr:to>
      <xdr:col>16</xdr:col>
      <xdr:colOff>228600</xdr:colOff>
      <xdr:row>109</xdr:row>
      <xdr:rowOff>106680</xdr:rowOff>
    </xdr:to>
    <xdr:graphicFrame macro="">
      <xdr:nvGraphicFramePr>
        <xdr:cNvPr id="103574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</xdr:colOff>
      <xdr:row>111</xdr:row>
      <xdr:rowOff>0</xdr:rowOff>
    </xdr:from>
    <xdr:to>
      <xdr:col>10</xdr:col>
      <xdr:colOff>228600</xdr:colOff>
      <xdr:row>130</xdr:row>
      <xdr:rowOff>91440</xdr:rowOff>
    </xdr:to>
    <xdr:graphicFrame macro="">
      <xdr:nvGraphicFramePr>
        <xdr:cNvPr id="103574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99060</xdr:colOff>
      <xdr:row>111</xdr:row>
      <xdr:rowOff>30480</xdr:rowOff>
    </xdr:from>
    <xdr:to>
      <xdr:col>18</xdr:col>
      <xdr:colOff>381000</xdr:colOff>
      <xdr:row>130</xdr:row>
      <xdr:rowOff>106680</xdr:rowOff>
    </xdr:to>
    <xdr:graphicFrame macro="">
      <xdr:nvGraphicFramePr>
        <xdr:cNvPr id="103574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Normal="100" workbookViewId="0">
      <selection activeCell="K4" sqref="K4"/>
    </sheetView>
  </sheetViews>
  <sheetFormatPr defaultRowHeight="13.2"/>
  <cols>
    <col min="1" max="1" width="2.5546875" customWidth="1"/>
    <col min="2" max="2" width="7.5546875" bestFit="1" customWidth="1"/>
    <col min="3" max="3" width="5.33203125" customWidth="1"/>
    <col min="4" max="4" width="4.5546875" customWidth="1"/>
    <col min="5" max="5" width="4.88671875" customWidth="1"/>
    <col min="6" max="6" width="5.109375" customWidth="1"/>
    <col min="7" max="7" width="5" customWidth="1"/>
    <col min="8" max="8" width="5.109375" customWidth="1"/>
    <col min="9" max="9" width="5.33203125" customWidth="1"/>
    <col min="10" max="10" width="5.109375" customWidth="1"/>
    <col min="11" max="11" width="7" bestFit="1" customWidth="1"/>
    <col min="12" max="12" width="5.33203125" customWidth="1"/>
    <col min="13" max="13" width="6.44140625" customWidth="1"/>
    <col min="14" max="14" width="7.44140625" customWidth="1"/>
    <col min="15" max="15" width="6.33203125" bestFit="1" customWidth="1"/>
    <col min="16" max="16" width="6.33203125" customWidth="1"/>
    <col min="17" max="17" width="11.5546875" customWidth="1"/>
    <col min="18" max="18" width="10" customWidth="1"/>
  </cols>
  <sheetData>
    <row r="1" spans="1:18" ht="22.8">
      <c r="A1" s="9" t="s">
        <v>40</v>
      </c>
      <c r="O1" s="3"/>
      <c r="P1" s="3"/>
      <c r="Q1" s="7"/>
      <c r="R1" s="3"/>
    </row>
    <row r="2" spans="1:18">
      <c r="A2" s="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" t="s">
        <v>1</v>
      </c>
      <c r="P2" s="7"/>
      <c r="Q2" s="7" t="s">
        <v>0</v>
      </c>
      <c r="R2" s="7" t="s">
        <v>20</v>
      </c>
    </row>
    <row r="3" spans="1:18">
      <c r="A3" s="16"/>
      <c r="B3" s="4" t="s">
        <v>1</v>
      </c>
      <c r="C3" s="4" t="s">
        <v>22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7" t="s">
        <v>13</v>
      </c>
      <c r="P3" s="7" t="s">
        <v>18</v>
      </c>
      <c r="Q3" s="7" t="s">
        <v>25</v>
      </c>
      <c r="R3" s="7" t="s">
        <v>14</v>
      </c>
    </row>
    <row r="4" spans="1:18">
      <c r="A4" s="16"/>
      <c r="B4" s="16" t="s">
        <v>42</v>
      </c>
      <c r="C4" s="10">
        <v>27</v>
      </c>
      <c r="D4" s="10">
        <v>28</v>
      </c>
      <c r="E4" s="10">
        <v>39</v>
      </c>
      <c r="F4" s="10">
        <v>47</v>
      </c>
      <c r="G4" s="10">
        <v>51</v>
      </c>
      <c r="H4" s="10">
        <v>52</v>
      </c>
      <c r="I4" s="10">
        <v>56</v>
      </c>
      <c r="J4" s="10">
        <v>64</v>
      </c>
      <c r="K4" s="10"/>
      <c r="L4" s="10"/>
      <c r="M4" s="10"/>
      <c r="N4" s="10"/>
      <c r="O4" s="10"/>
      <c r="P4" s="10">
        <v>2352</v>
      </c>
      <c r="Q4" s="17"/>
      <c r="R4" s="18"/>
    </row>
    <row r="5" spans="1:18">
      <c r="A5" s="16"/>
      <c r="B5" s="16" t="s">
        <v>41</v>
      </c>
      <c r="C5" s="10">
        <v>1</v>
      </c>
      <c r="D5" s="10">
        <v>3</v>
      </c>
      <c r="E5" s="10">
        <v>29</v>
      </c>
      <c r="F5" s="10">
        <v>37</v>
      </c>
      <c r="G5" s="10">
        <v>39</v>
      </c>
      <c r="H5" s="10">
        <v>40</v>
      </c>
      <c r="I5" s="10">
        <v>43</v>
      </c>
      <c r="J5" s="10">
        <v>52</v>
      </c>
      <c r="K5" s="10">
        <v>79</v>
      </c>
      <c r="L5" s="10">
        <v>84</v>
      </c>
      <c r="M5" s="10">
        <v>85</v>
      </c>
      <c r="N5" s="10">
        <v>87</v>
      </c>
      <c r="O5" s="10">
        <v>2323</v>
      </c>
      <c r="P5" s="10">
        <v>2679</v>
      </c>
      <c r="Q5" s="17">
        <f>O5/2/92</f>
        <v>12.625</v>
      </c>
      <c r="R5" s="18">
        <f t="shared" ref="R5:R9" si="0">(O5-O6)/O6</f>
        <v>-0.12040893600908746</v>
      </c>
    </row>
    <row r="6" spans="1:18">
      <c r="A6" s="16"/>
      <c r="B6" s="16" t="s">
        <v>39</v>
      </c>
      <c r="C6" s="10">
        <v>1</v>
      </c>
      <c r="D6" s="10">
        <v>2</v>
      </c>
      <c r="E6" s="10">
        <v>30</v>
      </c>
      <c r="F6" s="10">
        <v>38</v>
      </c>
      <c r="G6" s="10">
        <v>41</v>
      </c>
      <c r="H6" s="10">
        <v>43</v>
      </c>
      <c r="I6" s="10">
        <v>44</v>
      </c>
      <c r="J6" s="10">
        <v>49</v>
      </c>
      <c r="K6" s="10">
        <v>78</v>
      </c>
      <c r="L6" s="10">
        <v>82</v>
      </c>
      <c r="M6" s="10">
        <v>83</v>
      </c>
      <c r="N6" s="10">
        <v>86</v>
      </c>
      <c r="O6" s="10">
        <v>2641</v>
      </c>
      <c r="P6" s="10">
        <v>3087</v>
      </c>
      <c r="Q6" s="17">
        <f>O6/2/105</f>
        <v>12.576190476190476</v>
      </c>
      <c r="R6" s="18">
        <f t="shared" si="0"/>
        <v>-0.13125000000000001</v>
      </c>
    </row>
    <row r="7" spans="1:18">
      <c r="A7" s="16"/>
      <c r="B7" s="16" t="s">
        <v>38</v>
      </c>
      <c r="C7" s="10">
        <v>1</v>
      </c>
      <c r="D7" s="10">
        <v>2</v>
      </c>
      <c r="E7" s="10">
        <v>25</v>
      </c>
      <c r="F7" s="10">
        <v>31</v>
      </c>
      <c r="G7" s="10">
        <v>33</v>
      </c>
      <c r="H7" s="10">
        <v>34</v>
      </c>
      <c r="I7" s="10">
        <v>35</v>
      </c>
      <c r="J7" s="10">
        <v>44</v>
      </c>
      <c r="K7" s="10">
        <v>63</v>
      </c>
      <c r="L7" s="10">
        <v>68</v>
      </c>
      <c r="M7" s="10">
        <v>70</v>
      </c>
      <c r="N7" s="10">
        <v>72</v>
      </c>
      <c r="O7" s="10">
        <v>3040</v>
      </c>
      <c r="P7" s="10">
        <v>4232</v>
      </c>
      <c r="Q7" s="17">
        <f>O7/2/128</f>
        <v>11.875</v>
      </c>
      <c r="R7" s="18">
        <f t="shared" si="0"/>
        <v>-0.26658624849215923</v>
      </c>
    </row>
    <row r="8" spans="1:18">
      <c r="A8" s="16"/>
      <c r="B8" s="16" t="s">
        <v>37</v>
      </c>
      <c r="C8" s="10">
        <v>2</v>
      </c>
      <c r="D8" s="10">
        <v>4</v>
      </c>
      <c r="E8" s="10">
        <v>31</v>
      </c>
      <c r="F8" s="10">
        <v>39</v>
      </c>
      <c r="G8" s="10">
        <v>42</v>
      </c>
      <c r="H8" s="10">
        <v>44</v>
      </c>
      <c r="I8" s="10">
        <v>46</v>
      </c>
      <c r="J8" s="10">
        <v>57</v>
      </c>
      <c r="K8" s="10">
        <v>68</v>
      </c>
      <c r="L8" s="10">
        <v>81</v>
      </c>
      <c r="M8" s="10">
        <v>83</v>
      </c>
      <c r="N8" s="10">
        <v>84</v>
      </c>
      <c r="O8" s="10">
        <v>4145</v>
      </c>
      <c r="P8" s="10">
        <v>4943</v>
      </c>
      <c r="Q8" s="17">
        <f>O8/2/138</f>
        <v>15.018115942028986</v>
      </c>
      <c r="R8" s="18">
        <f t="shared" si="0"/>
        <v>-0.14817098232634607</v>
      </c>
    </row>
    <row r="9" spans="1:18">
      <c r="A9" s="16"/>
      <c r="B9" s="16" t="s">
        <v>36</v>
      </c>
      <c r="C9" s="10">
        <v>1</v>
      </c>
      <c r="D9" s="10">
        <v>2</v>
      </c>
      <c r="E9" s="10">
        <v>27</v>
      </c>
      <c r="F9" s="10">
        <v>37</v>
      </c>
      <c r="G9" s="10">
        <v>41</v>
      </c>
      <c r="H9" s="10">
        <v>43</v>
      </c>
      <c r="I9" s="10">
        <v>48</v>
      </c>
      <c r="J9" s="10">
        <v>55</v>
      </c>
      <c r="K9" s="10">
        <v>80</v>
      </c>
      <c r="L9" s="10">
        <v>89</v>
      </c>
      <c r="M9" s="10">
        <v>92</v>
      </c>
      <c r="N9" s="10">
        <v>95</v>
      </c>
      <c r="O9" s="10">
        <v>4866</v>
      </c>
      <c r="P9" s="10">
        <v>5115</v>
      </c>
      <c r="Q9" s="17">
        <f>O9/2/151</f>
        <v>16.112582781456954</v>
      </c>
      <c r="R9" s="18">
        <f t="shared" si="0"/>
        <v>-3.1449044585987261E-2</v>
      </c>
    </row>
    <row r="10" spans="1:18">
      <c r="A10" s="16"/>
      <c r="B10" s="16" t="s">
        <v>30</v>
      </c>
      <c r="C10" s="10">
        <v>1</v>
      </c>
      <c r="D10" s="10">
        <v>2</v>
      </c>
      <c r="E10" s="10">
        <v>29</v>
      </c>
      <c r="F10" s="10">
        <v>38</v>
      </c>
      <c r="G10" s="10">
        <v>40</v>
      </c>
      <c r="H10" s="10">
        <v>41</v>
      </c>
      <c r="I10" s="10">
        <v>43</v>
      </c>
      <c r="J10" s="10">
        <v>49</v>
      </c>
      <c r="K10" s="10">
        <v>79</v>
      </c>
      <c r="L10" s="10">
        <v>84</v>
      </c>
      <c r="M10" s="10">
        <v>88</v>
      </c>
      <c r="N10" s="10">
        <v>91</v>
      </c>
      <c r="O10" s="10">
        <v>5024</v>
      </c>
      <c r="P10" s="10">
        <v>5527</v>
      </c>
      <c r="Q10" s="17">
        <f>O10/2/151</f>
        <v>16.635761589403973</v>
      </c>
      <c r="R10" s="18"/>
    </row>
    <row r="11" spans="1:18">
      <c r="A11" s="16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7"/>
      <c r="R11" s="18"/>
    </row>
    <row r="12" spans="1:18">
      <c r="A12" s="16"/>
      <c r="B12" s="16" t="s">
        <v>26</v>
      </c>
      <c r="C12" s="19">
        <f>AVERAGE(C4:C7)</f>
        <v>7.5</v>
      </c>
      <c r="D12" s="19">
        <f t="shared" ref="D12:N12" si="1">AVERAGE(D4:D7)</f>
        <v>8.75</v>
      </c>
      <c r="E12" s="19">
        <f t="shared" si="1"/>
        <v>30.75</v>
      </c>
      <c r="F12" s="19">
        <f t="shared" si="1"/>
        <v>38.25</v>
      </c>
      <c r="G12" s="19">
        <f t="shared" si="1"/>
        <v>41</v>
      </c>
      <c r="H12" s="19">
        <f t="shared" si="1"/>
        <v>42.25</v>
      </c>
      <c r="I12" s="19">
        <f t="shared" si="1"/>
        <v>44.5</v>
      </c>
      <c r="J12" s="19">
        <f t="shared" si="1"/>
        <v>52.25</v>
      </c>
      <c r="K12" s="19">
        <f t="shared" si="1"/>
        <v>73.333333333333329</v>
      </c>
      <c r="L12" s="19">
        <f t="shared" si="1"/>
        <v>78</v>
      </c>
      <c r="M12" s="19">
        <f t="shared" si="1"/>
        <v>79.333333333333329</v>
      </c>
      <c r="N12" s="19">
        <f t="shared" si="1"/>
        <v>81.666666666666671</v>
      </c>
      <c r="O12" s="10"/>
      <c r="P12" s="10"/>
      <c r="Q12" s="17">
        <f>AVERAGE(Q4:Q7)</f>
        <v>12.358730158730159</v>
      </c>
      <c r="R12" s="18">
        <f>AVERAGE(R4:R7)</f>
        <v>-0.1727483948337489</v>
      </c>
    </row>
    <row r="13" spans="1:18">
      <c r="A13" s="16"/>
      <c r="B13" s="16" t="s">
        <v>16</v>
      </c>
      <c r="C13" s="19">
        <f>AVERAGE(C4:C10)</f>
        <v>4.8571428571428568</v>
      </c>
      <c r="D13" s="19">
        <f t="shared" ref="D13:N13" si="2">AVERAGE(D4:D10)</f>
        <v>6.1428571428571432</v>
      </c>
      <c r="E13" s="19">
        <f t="shared" si="2"/>
        <v>30</v>
      </c>
      <c r="F13" s="19">
        <f t="shared" si="2"/>
        <v>38.142857142857146</v>
      </c>
      <c r="G13" s="19">
        <f t="shared" si="2"/>
        <v>41</v>
      </c>
      <c r="H13" s="19">
        <f t="shared" si="2"/>
        <v>42.428571428571431</v>
      </c>
      <c r="I13" s="19">
        <f t="shared" si="2"/>
        <v>45</v>
      </c>
      <c r="J13" s="19">
        <f t="shared" si="2"/>
        <v>52.857142857142854</v>
      </c>
      <c r="K13" s="19">
        <f t="shared" si="2"/>
        <v>74.5</v>
      </c>
      <c r="L13" s="19">
        <f t="shared" si="2"/>
        <v>81.333333333333329</v>
      </c>
      <c r="M13" s="19">
        <f t="shared" si="2"/>
        <v>83.5</v>
      </c>
      <c r="N13" s="19">
        <f t="shared" si="2"/>
        <v>85.833333333333329</v>
      </c>
      <c r="O13" s="10"/>
      <c r="P13" s="10"/>
      <c r="Q13" s="17">
        <f>AVERAGE(Q4:Q10)</f>
        <v>14.140441798180063</v>
      </c>
      <c r="R13" s="18">
        <f>AVERAGE(R4:R9)</f>
        <v>-0.139573042282716</v>
      </c>
    </row>
    <row r="14" spans="1:18">
      <c r="A14" s="16"/>
      <c r="B14" s="16"/>
      <c r="C14" s="1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6"/>
      <c r="P14" s="16"/>
      <c r="Q14" s="20"/>
      <c r="R14" s="20"/>
    </row>
    <row r="15" spans="1:18">
      <c r="A15" s="6" t="s">
        <v>17</v>
      </c>
      <c r="B15" s="16"/>
      <c r="C15" s="1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8" t="s">
        <v>28</v>
      </c>
      <c r="P15" s="16"/>
      <c r="Q15" s="21"/>
      <c r="R15" s="22"/>
    </row>
    <row r="16" spans="1:18">
      <c r="A16" s="16"/>
      <c r="B16" s="1" t="s">
        <v>1</v>
      </c>
      <c r="C16" s="1" t="s">
        <v>29</v>
      </c>
      <c r="D16" s="16"/>
      <c r="E16" s="16"/>
      <c r="F16" s="5" t="s">
        <v>4</v>
      </c>
      <c r="G16" s="5" t="s">
        <v>5</v>
      </c>
      <c r="H16" s="5" t="s">
        <v>6</v>
      </c>
      <c r="I16" s="5" t="s">
        <v>7</v>
      </c>
      <c r="J16" s="5" t="s">
        <v>8</v>
      </c>
      <c r="K16" s="5" t="s">
        <v>9</v>
      </c>
      <c r="L16" s="5" t="s">
        <v>10</v>
      </c>
      <c r="M16" s="5" t="s">
        <v>11</v>
      </c>
      <c r="N16" s="5" t="s">
        <v>12</v>
      </c>
      <c r="O16" s="8" t="s">
        <v>18</v>
      </c>
      <c r="P16" s="16"/>
      <c r="Q16" s="8" t="s">
        <v>23</v>
      </c>
      <c r="R16" s="8" t="s">
        <v>24</v>
      </c>
    </row>
    <row r="17" spans="1:18">
      <c r="A17" s="16"/>
      <c r="B17" s="16" t="s">
        <v>42</v>
      </c>
      <c r="C17" s="1"/>
      <c r="D17" s="10">
        <v>89</v>
      </c>
      <c r="E17" s="16"/>
      <c r="F17" s="19">
        <v>75</v>
      </c>
      <c r="G17" s="19">
        <v>77</v>
      </c>
      <c r="H17" s="19">
        <v>79</v>
      </c>
      <c r="I17" s="19">
        <v>80</v>
      </c>
      <c r="J17" s="19">
        <v>82</v>
      </c>
      <c r="K17" s="19"/>
      <c r="L17" s="19"/>
      <c r="M17" s="19"/>
      <c r="N17" s="19"/>
      <c r="O17" s="19">
        <v>89</v>
      </c>
      <c r="P17" s="16"/>
      <c r="Q17" s="10">
        <v>4</v>
      </c>
      <c r="R17" s="10">
        <v>2</v>
      </c>
    </row>
    <row r="18" spans="1:18">
      <c r="A18" s="16"/>
      <c r="B18" s="16" t="s">
        <v>41</v>
      </c>
      <c r="C18" s="1"/>
      <c r="D18" s="10">
        <v>100</v>
      </c>
      <c r="E18" s="16"/>
      <c r="F18" s="19">
        <v>73</v>
      </c>
      <c r="G18" s="19">
        <v>77</v>
      </c>
      <c r="H18" s="19">
        <v>80</v>
      </c>
      <c r="I18" s="19">
        <v>83</v>
      </c>
      <c r="J18" s="19">
        <v>84</v>
      </c>
      <c r="K18" s="19">
        <v>90</v>
      </c>
      <c r="L18" s="19">
        <v>84</v>
      </c>
      <c r="M18" s="19">
        <v>84</v>
      </c>
      <c r="N18" s="19">
        <v>87</v>
      </c>
      <c r="O18" s="19">
        <v>100</v>
      </c>
      <c r="P18" s="16"/>
      <c r="Q18" s="10">
        <v>14</v>
      </c>
      <c r="R18" s="10">
        <v>0</v>
      </c>
    </row>
    <row r="19" spans="1:18">
      <c r="A19" s="16"/>
      <c r="B19" s="16" t="s">
        <v>39</v>
      </c>
      <c r="C19" s="1"/>
      <c r="D19" s="10">
        <v>110</v>
      </c>
      <c r="E19" s="16"/>
      <c r="F19" s="19">
        <v>89</v>
      </c>
      <c r="G19" s="19">
        <v>94</v>
      </c>
      <c r="H19" s="19">
        <v>97</v>
      </c>
      <c r="I19" s="19">
        <v>98</v>
      </c>
      <c r="J19" s="19">
        <v>100</v>
      </c>
      <c r="K19" s="19">
        <v>102</v>
      </c>
      <c r="L19" s="19">
        <v>88</v>
      </c>
      <c r="M19" s="19">
        <v>90</v>
      </c>
      <c r="N19" s="19">
        <v>97</v>
      </c>
      <c r="O19" s="19">
        <v>112</v>
      </c>
      <c r="P19" s="16"/>
      <c r="Q19" s="10">
        <v>25</v>
      </c>
      <c r="R19" s="10">
        <v>1</v>
      </c>
    </row>
    <row r="20" spans="1:18">
      <c r="A20" s="16"/>
      <c r="B20" s="16" t="s">
        <v>38</v>
      </c>
      <c r="C20" s="1"/>
      <c r="D20" s="10">
        <v>127</v>
      </c>
      <c r="E20" s="16"/>
      <c r="F20" s="19">
        <v>101</v>
      </c>
      <c r="G20" s="19">
        <v>106</v>
      </c>
      <c r="H20" s="19">
        <v>106</v>
      </c>
      <c r="I20" s="19">
        <v>108</v>
      </c>
      <c r="J20" s="19">
        <v>108</v>
      </c>
      <c r="K20" s="19">
        <v>109</v>
      </c>
      <c r="L20" s="19">
        <v>101</v>
      </c>
      <c r="M20" s="19">
        <v>104</v>
      </c>
      <c r="N20" s="19">
        <v>105</v>
      </c>
      <c r="O20" s="19">
        <v>129</v>
      </c>
      <c r="P20" s="16"/>
      <c r="Q20" s="10">
        <v>12</v>
      </c>
      <c r="R20" s="10">
        <v>1</v>
      </c>
    </row>
    <row r="21" spans="1:18">
      <c r="A21" s="16"/>
      <c r="B21" s="16" t="s">
        <v>37</v>
      </c>
      <c r="C21" s="1"/>
      <c r="D21" s="10">
        <v>146</v>
      </c>
      <c r="E21" s="16"/>
      <c r="F21" s="19">
        <v>126</v>
      </c>
      <c r="G21" s="19">
        <v>131</v>
      </c>
      <c r="H21" s="19">
        <v>134</v>
      </c>
      <c r="I21" s="19">
        <v>135</v>
      </c>
      <c r="J21" s="19">
        <v>137</v>
      </c>
      <c r="K21" s="19">
        <v>138</v>
      </c>
      <c r="L21" s="19">
        <v>115</v>
      </c>
      <c r="M21" s="19">
        <v>117</v>
      </c>
      <c r="N21" s="19">
        <v>118</v>
      </c>
      <c r="O21" s="19">
        <v>149</v>
      </c>
      <c r="P21" s="16"/>
      <c r="Q21" s="10">
        <v>14</v>
      </c>
      <c r="R21" s="10">
        <v>1</v>
      </c>
    </row>
    <row r="22" spans="1:18">
      <c r="A22" s="16"/>
      <c r="B22" s="16" t="s">
        <v>36</v>
      </c>
      <c r="C22" s="1"/>
      <c r="D22" s="10">
        <v>150</v>
      </c>
      <c r="E22" s="16"/>
      <c r="F22" s="19">
        <v>136</v>
      </c>
      <c r="G22" s="19">
        <v>141</v>
      </c>
      <c r="H22" s="19">
        <v>142</v>
      </c>
      <c r="I22" s="19">
        <v>145</v>
      </c>
      <c r="J22" s="19">
        <v>147</v>
      </c>
      <c r="K22" s="19">
        <v>149</v>
      </c>
      <c r="L22" s="19">
        <v>136</v>
      </c>
      <c r="M22" s="19">
        <v>140</v>
      </c>
      <c r="N22" s="19">
        <v>144</v>
      </c>
      <c r="O22" s="19">
        <v>153</v>
      </c>
      <c r="P22" s="16"/>
      <c r="Q22" s="10">
        <v>8</v>
      </c>
      <c r="R22" s="10">
        <v>8</v>
      </c>
    </row>
    <row r="23" spans="1:18">
      <c r="A23" s="16"/>
      <c r="B23" s="16" t="s">
        <v>30</v>
      </c>
      <c r="C23" s="1"/>
      <c r="D23" s="10">
        <v>148</v>
      </c>
      <c r="E23" s="16"/>
      <c r="F23" s="19">
        <v>135</v>
      </c>
      <c r="G23" s="19">
        <v>140</v>
      </c>
      <c r="H23" s="19">
        <v>141</v>
      </c>
      <c r="I23" s="19">
        <v>143</v>
      </c>
      <c r="J23" s="19">
        <v>143</v>
      </c>
      <c r="K23" s="19">
        <v>147</v>
      </c>
      <c r="L23" s="19">
        <v>136</v>
      </c>
      <c r="M23" s="19">
        <v>143</v>
      </c>
      <c r="N23" s="19">
        <v>148</v>
      </c>
      <c r="O23" s="19">
        <v>153</v>
      </c>
      <c r="P23" s="16"/>
      <c r="Q23" s="10">
        <v>4</v>
      </c>
      <c r="R23" s="10">
        <v>5</v>
      </c>
    </row>
    <row r="24" spans="1:18">
      <c r="A24" s="16"/>
      <c r="B24" s="16"/>
      <c r="C24" s="16"/>
      <c r="D24" s="1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Q24" s="10"/>
      <c r="R24" s="10"/>
    </row>
    <row r="25" spans="1:18">
      <c r="A25" s="16"/>
      <c r="B25" s="10" t="s">
        <v>21</v>
      </c>
      <c r="C25" s="16"/>
      <c r="D25" s="19">
        <f>AVERAGE(D17:D23)</f>
        <v>124.28571428571429</v>
      </c>
      <c r="E25" s="10"/>
      <c r="F25" s="19">
        <f>AVERAGE(F17:F23)</f>
        <v>105</v>
      </c>
      <c r="G25" s="19">
        <f t="shared" ref="G25:N25" si="3">AVERAGE(G17:G23)</f>
        <v>109.42857142857143</v>
      </c>
      <c r="H25" s="19">
        <f t="shared" si="3"/>
        <v>111.28571428571429</v>
      </c>
      <c r="I25" s="19">
        <f t="shared" si="3"/>
        <v>113.14285714285714</v>
      </c>
      <c r="J25" s="19">
        <f t="shared" si="3"/>
        <v>114.42857142857143</v>
      </c>
      <c r="K25" s="19">
        <f t="shared" si="3"/>
        <v>122.5</v>
      </c>
      <c r="L25" s="19">
        <f t="shared" si="3"/>
        <v>110</v>
      </c>
      <c r="M25" s="19">
        <f t="shared" si="3"/>
        <v>113</v>
      </c>
      <c r="N25" s="19">
        <f t="shared" si="3"/>
        <v>116.5</v>
      </c>
      <c r="O25" s="19">
        <f>AVERAGE(O17:O23)</f>
        <v>126.42857142857143</v>
      </c>
      <c r="P25" s="16"/>
      <c r="Q25" s="19">
        <f>AVERAGE(Q17:Q23)</f>
        <v>11.571428571428571</v>
      </c>
      <c r="R25" s="19">
        <f>AVERAGE(R17:R23)</f>
        <v>2.5714285714285716</v>
      </c>
    </row>
    <row r="26" spans="1:1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>
      <c r="A27" s="6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7" t="s">
        <v>15</v>
      </c>
      <c r="R27" s="7" t="s">
        <v>20</v>
      </c>
    </row>
    <row r="28" spans="1:18">
      <c r="A28" s="16"/>
      <c r="B28" s="4" t="s">
        <v>1</v>
      </c>
      <c r="C28" s="4" t="s">
        <v>22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16"/>
      <c r="P28" s="16"/>
      <c r="Q28" s="7" t="s">
        <v>21</v>
      </c>
      <c r="R28" s="7" t="s">
        <v>14</v>
      </c>
    </row>
    <row r="29" spans="1:18">
      <c r="A29" s="16"/>
      <c r="B29" s="16" t="s">
        <v>42</v>
      </c>
      <c r="C29" s="10">
        <v>38</v>
      </c>
      <c r="D29" s="10">
        <v>44</v>
      </c>
      <c r="E29" s="10">
        <v>69</v>
      </c>
      <c r="F29" s="10">
        <v>150</v>
      </c>
      <c r="G29" s="10">
        <v>201</v>
      </c>
      <c r="H29" s="10">
        <v>223</v>
      </c>
      <c r="I29" s="10">
        <v>262</v>
      </c>
      <c r="J29" s="10">
        <v>299</v>
      </c>
      <c r="K29" s="10"/>
      <c r="L29" s="10"/>
      <c r="M29" s="10"/>
      <c r="N29" s="10"/>
      <c r="O29" s="16"/>
      <c r="P29" s="16"/>
      <c r="Q29" s="17"/>
      <c r="R29" s="18"/>
    </row>
    <row r="30" spans="1:18">
      <c r="A30" s="16"/>
      <c r="B30" s="16" t="s">
        <v>41</v>
      </c>
      <c r="C30" s="10">
        <v>14</v>
      </c>
      <c r="D30" s="10">
        <v>26</v>
      </c>
      <c r="E30" s="10">
        <v>38</v>
      </c>
      <c r="F30" s="10">
        <v>116</v>
      </c>
      <c r="G30" s="10">
        <v>149</v>
      </c>
      <c r="H30" s="10">
        <v>169</v>
      </c>
      <c r="I30" s="10">
        <v>217</v>
      </c>
      <c r="J30" s="10">
        <v>263</v>
      </c>
      <c r="K30" s="10">
        <v>305</v>
      </c>
      <c r="L30" s="10">
        <v>383</v>
      </c>
      <c r="M30" s="10">
        <v>399</v>
      </c>
      <c r="N30" s="10">
        <v>433</v>
      </c>
      <c r="O30" s="16"/>
      <c r="P30" s="16"/>
      <c r="Q30" s="17">
        <f>N30/92</f>
        <v>4.7065217391304346</v>
      </c>
      <c r="R30" s="18">
        <f t="shared" ref="R30:R34" si="4">(N30-N31)/N31</f>
        <v>2.6066350710900472E-2</v>
      </c>
    </row>
    <row r="31" spans="1:18">
      <c r="A31" s="16"/>
      <c r="B31" s="16" t="s">
        <v>39</v>
      </c>
      <c r="C31" s="10">
        <v>17</v>
      </c>
      <c r="D31" s="10">
        <v>27</v>
      </c>
      <c r="E31" s="10">
        <v>44</v>
      </c>
      <c r="F31" s="10">
        <v>133</v>
      </c>
      <c r="G31" s="10">
        <v>173</v>
      </c>
      <c r="H31" s="10">
        <v>201</v>
      </c>
      <c r="I31" s="10">
        <v>228</v>
      </c>
      <c r="J31" s="10">
        <v>260</v>
      </c>
      <c r="K31" s="10">
        <v>298</v>
      </c>
      <c r="L31" s="10">
        <v>350</v>
      </c>
      <c r="M31" s="10">
        <v>368</v>
      </c>
      <c r="N31" s="10">
        <v>422</v>
      </c>
      <c r="O31" s="16"/>
      <c r="P31" s="16"/>
      <c r="Q31" s="17">
        <f>N31/105</f>
        <v>4.019047619047619</v>
      </c>
      <c r="R31" s="18">
        <f t="shared" si="4"/>
        <v>-0.26094570928196148</v>
      </c>
    </row>
    <row r="32" spans="1:18">
      <c r="A32" s="16"/>
      <c r="B32" s="16" t="s">
        <v>38</v>
      </c>
      <c r="C32" s="10">
        <v>23</v>
      </c>
      <c r="D32" s="10">
        <v>40</v>
      </c>
      <c r="E32" s="10">
        <v>67</v>
      </c>
      <c r="F32" s="10">
        <v>176</v>
      </c>
      <c r="G32" s="10">
        <v>223</v>
      </c>
      <c r="H32" s="10">
        <v>244</v>
      </c>
      <c r="I32" s="10">
        <v>287</v>
      </c>
      <c r="J32" s="10">
        <v>335</v>
      </c>
      <c r="K32" s="10">
        <v>365</v>
      </c>
      <c r="L32" s="10">
        <v>462</v>
      </c>
      <c r="M32" s="10">
        <v>503</v>
      </c>
      <c r="N32" s="10">
        <v>571</v>
      </c>
      <c r="O32" s="16"/>
      <c r="P32" s="16"/>
      <c r="Q32" s="17">
        <f>N32/128</f>
        <v>4.4609375</v>
      </c>
      <c r="R32" s="18">
        <f t="shared" si="4"/>
        <v>-0.29506172839506173</v>
      </c>
    </row>
    <row r="33" spans="1:18">
      <c r="A33" s="16"/>
      <c r="B33" s="16" t="s">
        <v>37</v>
      </c>
      <c r="C33" s="10">
        <v>48</v>
      </c>
      <c r="D33" s="10">
        <v>71</v>
      </c>
      <c r="E33" s="10">
        <v>123</v>
      </c>
      <c r="F33" s="10">
        <v>315</v>
      </c>
      <c r="G33" s="10">
        <v>394</v>
      </c>
      <c r="H33" s="10">
        <v>445</v>
      </c>
      <c r="I33" s="10">
        <v>512</v>
      </c>
      <c r="J33" s="10">
        <v>609</v>
      </c>
      <c r="K33" s="10">
        <v>663</v>
      </c>
      <c r="L33" s="10">
        <v>721</v>
      </c>
      <c r="M33" s="10">
        <v>758</v>
      </c>
      <c r="N33" s="10">
        <v>810</v>
      </c>
      <c r="O33" s="16"/>
      <c r="P33" s="16"/>
      <c r="Q33" s="17">
        <f>N33/138</f>
        <v>5.8695652173913047</v>
      </c>
      <c r="R33" s="18">
        <f t="shared" si="4"/>
        <v>-0.18511066398390341</v>
      </c>
    </row>
    <row r="34" spans="1:18">
      <c r="A34" s="16"/>
      <c r="B34" s="16" t="s">
        <v>36</v>
      </c>
      <c r="C34" s="10">
        <v>43</v>
      </c>
      <c r="D34" s="10">
        <v>63</v>
      </c>
      <c r="E34" s="10">
        <v>96</v>
      </c>
      <c r="F34" s="10">
        <v>249</v>
      </c>
      <c r="G34" s="10">
        <v>343</v>
      </c>
      <c r="H34" s="10">
        <v>386</v>
      </c>
      <c r="I34" s="10">
        <v>470</v>
      </c>
      <c r="J34" s="10">
        <v>588</v>
      </c>
      <c r="K34" s="10">
        <v>644</v>
      </c>
      <c r="L34" s="10">
        <v>799</v>
      </c>
      <c r="M34" s="10">
        <v>885</v>
      </c>
      <c r="N34" s="10">
        <v>994</v>
      </c>
      <c r="O34" s="16"/>
      <c r="P34" s="16"/>
      <c r="Q34" s="17">
        <f>N34/151</f>
        <v>6.5827814569536427</v>
      </c>
      <c r="R34" s="18">
        <f t="shared" si="4"/>
        <v>-8.5556577736890529E-2</v>
      </c>
    </row>
    <row r="35" spans="1:18">
      <c r="A35" s="16"/>
      <c r="B35" s="16" t="s">
        <v>30</v>
      </c>
      <c r="C35" s="10">
        <v>27</v>
      </c>
      <c r="D35" s="10">
        <v>61</v>
      </c>
      <c r="E35" s="10">
        <v>90</v>
      </c>
      <c r="F35" s="10">
        <v>289</v>
      </c>
      <c r="G35" s="10">
        <v>363</v>
      </c>
      <c r="H35" s="10">
        <v>397</v>
      </c>
      <c r="I35" s="10">
        <v>474</v>
      </c>
      <c r="J35" s="10">
        <v>563</v>
      </c>
      <c r="K35" s="10">
        <v>645</v>
      </c>
      <c r="L35" s="10">
        <v>823</v>
      </c>
      <c r="M35" s="10">
        <v>950</v>
      </c>
      <c r="N35" s="10">
        <v>1087</v>
      </c>
      <c r="O35" s="16"/>
      <c r="P35" s="16"/>
      <c r="Q35" s="17">
        <f>N35/151</f>
        <v>7.1986754966887414</v>
      </c>
      <c r="R35" s="18"/>
    </row>
    <row r="36" spans="1:18">
      <c r="A36" s="16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6"/>
      <c r="P36" s="16"/>
      <c r="Q36" s="17"/>
      <c r="R36" s="18"/>
    </row>
    <row r="37" spans="1:18">
      <c r="A37" s="16"/>
      <c r="B37" s="16" t="s">
        <v>26</v>
      </c>
      <c r="C37" s="19">
        <f>AVERAGE(C29:C32)</f>
        <v>23</v>
      </c>
      <c r="D37" s="19">
        <f t="shared" ref="D37:N37" si="5">AVERAGE(D29:D32)</f>
        <v>34.25</v>
      </c>
      <c r="E37" s="19">
        <f t="shared" si="5"/>
        <v>54.5</v>
      </c>
      <c r="F37" s="19">
        <f t="shared" si="5"/>
        <v>143.75</v>
      </c>
      <c r="G37" s="19">
        <f t="shared" si="5"/>
        <v>186.5</v>
      </c>
      <c r="H37" s="19">
        <f t="shared" si="5"/>
        <v>209.25</v>
      </c>
      <c r="I37" s="19">
        <f t="shared" si="5"/>
        <v>248.5</v>
      </c>
      <c r="J37" s="19">
        <f t="shared" si="5"/>
        <v>289.25</v>
      </c>
      <c r="K37" s="19">
        <f t="shared" si="5"/>
        <v>322.66666666666669</v>
      </c>
      <c r="L37" s="19">
        <f t="shared" si="5"/>
        <v>398.33333333333331</v>
      </c>
      <c r="M37" s="19">
        <f t="shared" si="5"/>
        <v>423.33333333333331</v>
      </c>
      <c r="N37" s="19">
        <f t="shared" si="5"/>
        <v>475.33333333333331</v>
      </c>
      <c r="O37" s="16"/>
      <c r="P37" s="16"/>
      <c r="Q37" s="17">
        <f>AVERAGE(Q29:Q32)</f>
        <v>4.3955022860593509</v>
      </c>
      <c r="R37" s="18">
        <f>AVERAGE(R29:R32)</f>
        <v>-0.17664702898870757</v>
      </c>
    </row>
    <row r="38" spans="1:18">
      <c r="A38" s="16"/>
      <c r="B38" s="16" t="s">
        <v>16</v>
      </c>
      <c r="C38" s="19">
        <f>AVERAGE(C29:C35)</f>
        <v>30</v>
      </c>
      <c r="D38" s="19">
        <f t="shared" ref="D38:N38" si="6">AVERAGE(D29:D35)</f>
        <v>47.428571428571431</v>
      </c>
      <c r="E38" s="19">
        <f t="shared" si="6"/>
        <v>75.285714285714292</v>
      </c>
      <c r="F38" s="19">
        <f t="shared" si="6"/>
        <v>204</v>
      </c>
      <c r="G38" s="19">
        <f t="shared" si="6"/>
        <v>263.71428571428572</v>
      </c>
      <c r="H38" s="19">
        <f t="shared" si="6"/>
        <v>295</v>
      </c>
      <c r="I38" s="19">
        <f t="shared" si="6"/>
        <v>350</v>
      </c>
      <c r="J38" s="19">
        <f t="shared" si="6"/>
        <v>416.71428571428572</v>
      </c>
      <c r="K38" s="19">
        <f t="shared" si="6"/>
        <v>486.66666666666669</v>
      </c>
      <c r="L38" s="19">
        <f t="shared" si="6"/>
        <v>589.66666666666663</v>
      </c>
      <c r="M38" s="19">
        <f t="shared" si="6"/>
        <v>643.83333333333337</v>
      </c>
      <c r="N38" s="19">
        <f t="shared" si="6"/>
        <v>719.5</v>
      </c>
      <c r="O38" s="16"/>
      <c r="P38" s="16"/>
      <c r="Q38" s="17">
        <f>AVERAGE(Q29:Q35)</f>
        <v>5.4729215048686237</v>
      </c>
      <c r="R38" s="18">
        <f>AVERAGE(R29:R34)</f>
        <v>-0.16012166573738335</v>
      </c>
    </row>
    <row r="39" spans="1:18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>
      <c r="A40" s="6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32" t="s">
        <v>35</v>
      </c>
      <c r="M40" s="33"/>
      <c r="N40" s="34"/>
      <c r="O40" s="16"/>
      <c r="P40" s="16"/>
      <c r="Q40" s="16"/>
      <c r="R40" s="16"/>
    </row>
    <row r="41" spans="1:18">
      <c r="A41" s="16"/>
      <c r="B41" s="10"/>
      <c r="C41" s="11" t="s">
        <v>32</v>
      </c>
      <c r="D41" s="23"/>
      <c r="E41" s="23"/>
      <c r="F41" s="23"/>
      <c r="G41" s="23"/>
      <c r="H41" s="23"/>
      <c r="I41" s="23"/>
      <c r="J41" s="23"/>
      <c r="K41" s="24"/>
      <c r="L41" s="35"/>
      <c r="M41" s="36"/>
      <c r="N41" s="37"/>
      <c r="O41" s="16"/>
      <c r="P41" s="15" t="s">
        <v>31</v>
      </c>
      <c r="Q41" s="7"/>
      <c r="R41" s="7" t="s">
        <v>20</v>
      </c>
    </row>
    <row r="42" spans="1:18">
      <c r="A42" s="16"/>
      <c r="B42" s="4" t="s">
        <v>1</v>
      </c>
      <c r="C42" s="12" t="s">
        <v>22</v>
      </c>
      <c r="D42" s="13" t="s">
        <v>2</v>
      </c>
      <c r="E42" s="13" t="s">
        <v>3</v>
      </c>
      <c r="F42" s="13" t="s">
        <v>4</v>
      </c>
      <c r="G42" s="13" t="s">
        <v>5</v>
      </c>
      <c r="H42" s="13" t="s">
        <v>6</v>
      </c>
      <c r="I42" s="13" t="s">
        <v>7</v>
      </c>
      <c r="J42" s="13" t="s">
        <v>8</v>
      </c>
      <c r="K42" s="14" t="s">
        <v>9</v>
      </c>
      <c r="L42" s="12" t="s">
        <v>10</v>
      </c>
      <c r="M42" s="13" t="s">
        <v>11</v>
      </c>
      <c r="N42" s="14" t="s">
        <v>12</v>
      </c>
      <c r="O42" s="16"/>
      <c r="P42" s="8" t="s">
        <v>18</v>
      </c>
      <c r="Q42" s="7" t="s">
        <v>34</v>
      </c>
      <c r="R42" s="7" t="s">
        <v>14</v>
      </c>
    </row>
    <row r="43" spans="1:18">
      <c r="A43" s="16"/>
      <c r="B43" s="16" t="s">
        <v>42</v>
      </c>
      <c r="C43" s="25">
        <v>0</v>
      </c>
      <c r="D43" s="26">
        <v>1.1000000000000001</v>
      </c>
      <c r="E43" s="26">
        <v>2.1</v>
      </c>
      <c r="F43" s="26">
        <v>4.4000000000000004</v>
      </c>
      <c r="G43" s="26">
        <v>7.7</v>
      </c>
      <c r="H43" s="26">
        <v>12.1</v>
      </c>
      <c r="I43" s="26">
        <v>23.1</v>
      </c>
      <c r="J43" s="26">
        <v>25.3</v>
      </c>
      <c r="K43" s="27"/>
      <c r="L43" s="25"/>
      <c r="M43" s="26"/>
      <c r="N43" s="27"/>
      <c r="O43" s="16"/>
      <c r="P43" s="10">
        <v>36</v>
      </c>
      <c r="Q43" s="19"/>
      <c r="R43" s="18"/>
    </row>
    <row r="44" spans="1:18">
      <c r="A44" s="16"/>
      <c r="B44" s="16" t="s">
        <v>41</v>
      </c>
      <c r="C44" s="25">
        <v>0</v>
      </c>
      <c r="D44" s="26">
        <v>1</v>
      </c>
      <c r="E44" s="26">
        <v>0.9</v>
      </c>
      <c r="F44" s="26">
        <v>3</v>
      </c>
      <c r="G44" s="26">
        <v>4</v>
      </c>
      <c r="H44" s="26">
        <v>6.1</v>
      </c>
      <c r="I44" s="26">
        <v>13.1</v>
      </c>
      <c r="J44" s="26">
        <v>18.3</v>
      </c>
      <c r="K44" s="27">
        <v>26</v>
      </c>
      <c r="L44" s="25">
        <v>9</v>
      </c>
      <c r="M44" s="26">
        <v>10</v>
      </c>
      <c r="N44" s="27">
        <v>18</v>
      </c>
      <c r="O44" s="16"/>
      <c r="P44" s="10">
        <v>40</v>
      </c>
      <c r="Q44" s="19">
        <v>18</v>
      </c>
      <c r="R44" s="18">
        <f t="shared" ref="R44:R48" si="7">(Q44-Q45)/Q45</f>
        <v>0.38461538461538464</v>
      </c>
    </row>
    <row r="45" spans="1:18">
      <c r="A45" s="16"/>
      <c r="B45" s="16" t="s">
        <v>39</v>
      </c>
      <c r="C45" s="25">
        <v>0</v>
      </c>
      <c r="D45" s="26">
        <v>0</v>
      </c>
      <c r="E45" s="26">
        <v>1.6</v>
      </c>
      <c r="F45" s="26">
        <v>8</v>
      </c>
      <c r="G45" s="26">
        <v>8.1</v>
      </c>
      <c r="H45" s="26">
        <v>11.7</v>
      </c>
      <c r="I45" s="26">
        <v>20.7</v>
      </c>
      <c r="J45" s="26">
        <v>28.8</v>
      </c>
      <c r="K45" s="27">
        <v>30.6</v>
      </c>
      <c r="L45" s="25">
        <v>5.5</v>
      </c>
      <c r="M45" s="26">
        <v>6.4</v>
      </c>
      <c r="N45" s="27">
        <v>11.8</v>
      </c>
      <c r="O45" s="16"/>
      <c r="P45" s="10">
        <v>44</v>
      </c>
      <c r="Q45" s="19">
        <v>13</v>
      </c>
      <c r="R45" s="18">
        <f t="shared" si="7"/>
        <v>-0.40909090909090912</v>
      </c>
    </row>
    <row r="46" spans="1:18">
      <c r="A46" s="16"/>
      <c r="B46" s="16" t="s">
        <v>38</v>
      </c>
      <c r="C46" s="25">
        <v>0</v>
      </c>
      <c r="D46" s="26">
        <v>0</v>
      </c>
      <c r="E46" s="26">
        <v>0.7</v>
      </c>
      <c r="F46" s="26">
        <v>2.2000000000000002</v>
      </c>
      <c r="G46" s="26">
        <v>3.6</v>
      </c>
      <c r="H46" s="26">
        <v>7.2</v>
      </c>
      <c r="I46" s="26">
        <v>15.1</v>
      </c>
      <c r="J46" s="26">
        <v>19.399999999999999</v>
      </c>
      <c r="K46" s="27">
        <v>20.7</v>
      </c>
      <c r="L46" s="25">
        <v>3.2</v>
      </c>
      <c r="M46" s="26">
        <v>5.5</v>
      </c>
      <c r="N46" s="27">
        <v>17.3</v>
      </c>
      <c r="O46" s="16"/>
      <c r="P46" s="10">
        <v>51</v>
      </c>
      <c r="Q46" s="19">
        <v>22</v>
      </c>
      <c r="R46" s="18">
        <f t="shared" si="7"/>
        <v>-0.3888888888888889</v>
      </c>
    </row>
    <row r="47" spans="1:18">
      <c r="A47" s="16"/>
      <c r="B47" s="16" t="s">
        <v>37</v>
      </c>
      <c r="C47" s="25">
        <v>0.7</v>
      </c>
      <c r="D47" s="26">
        <v>0.7</v>
      </c>
      <c r="E47" s="26">
        <v>1.3</v>
      </c>
      <c r="F47" s="26">
        <v>4.5999999999999996</v>
      </c>
      <c r="G47" s="26">
        <v>10.6</v>
      </c>
      <c r="H47" s="26">
        <v>12.5</v>
      </c>
      <c r="I47" s="26">
        <v>20.399999999999999</v>
      </c>
      <c r="J47" s="26">
        <v>26.3</v>
      </c>
      <c r="K47" s="27">
        <v>32.200000000000003</v>
      </c>
      <c r="L47" s="25">
        <v>11</v>
      </c>
      <c r="M47" s="26">
        <v>15</v>
      </c>
      <c r="N47" s="27">
        <v>24.7</v>
      </c>
      <c r="O47" s="16"/>
      <c r="P47" s="10">
        <v>59</v>
      </c>
      <c r="Q47" s="19">
        <v>36</v>
      </c>
      <c r="R47" s="18">
        <f t="shared" si="7"/>
        <v>-0.26530612244897961</v>
      </c>
    </row>
    <row r="48" spans="1:18">
      <c r="A48" s="16"/>
      <c r="B48" s="16" t="s">
        <v>36</v>
      </c>
      <c r="C48" s="25">
        <v>0</v>
      </c>
      <c r="D48" s="26">
        <v>0</v>
      </c>
      <c r="E48" s="26">
        <v>2</v>
      </c>
      <c r="F48" s="26">
        <v>3.3</v>
      </c>
      <c r="G48" s="26">
        <v>5.9</v>
      </c>
      <c r="H48" s="26">
        <v>11</v>
      </c>
      <c r="I48" s="26">
        <v>17.399999999999999</v>
      </c>
      <c r="J48" s="26">
        <v>25.8</v>
      </c>
      <c r="K48" s="27">
        <v>30</v>
      </c>
      <c r="L48" s="25">
        <v>14</v>
      </c>
      <c r="M48" s="26">
        <v>18.7</v>
      </c>
      <c r="N48" s="27">
        <v>32.700000000000003</v>
      </c>
      <c r="O48" s="16"/>
      <c r="P48" s="10">
        <v>60</v>
      </c>
      <c r="Q48" s="19">
        <v>49</v>
      </c>
      <c r="R48" s="18">
        <f t="shared" si="7"/>
        <v>-0.14035087719298245</v>
      </c>
    </row>
    <row r="49" spans="1:18">
      <c r="A49" s="16"/>
      <c r="B49" s="16" t="s">
        <v>30</v>
      </c>
      <c r="C49" s="25">
        <v>0</v>
      </c>
      <c r="D49" s="26">
        <v>0</v>
      </c>
      <c r="E49" s="26">
        <v>1.4</v>
      </c>
      <c r="F49" s="26">
        <v>2</v>
      </c>
      <c r="G49" s="26">
        <v>3.4</v>
      </c>
      <c r="H49" s="26">
        <v>8.1</v>
      </c>
      <c r="I49" s="26">
        <v>14.2</v>
      </c>
      <c r="J49" s="26">
        <v>27.7</v>
      </c>
      <c r="K49" s="27">
        <v>33.1</v>
      </c>
      <c r="L49" s="25">
        <v>15.5</v>
      </c>
      <c r="M49" s="26">
        <v>21</v>
      </c>
      <c r="N49" s="27">
        <v>38.5</v>
      </c>
      <c r="O49" s="16"/>
      <c r="P49" s="10">
        <v>60</v>
      </c>
      <c r="Q49" s="19">
        <v>57</v>
      </c>
      <c r="R49" s="18"/>
    </row>
    <row r="50" spans="1:18">
      <c r="A50" s="16"/>
      <c r="B50" s="16"/>
      <c r="C50" s="25"/>
      <c r="D50" s="26"/>
      <c r="E50" s="26"/>
      <c r="F50" s="26"/>
      <c r="G50" s="26"/>
      <c r="H50" s="26"/>
      <c r="I50" s="26"/>
      <c r="J50" s="26"/>
      <c r="K50" s="27"/>
      <c r="L50" s="25"/>
      <c r="M50" s="26"/>
      <c r="N50" s="27"/>
      <c r="O50" s="10"/>
      <c r="P50" s="10"/>
      <c r="Q50" s="19"/>
      <c r="R50" s="18"/>
    </row>
    <row r="51" spans="1:18">
      <c r="A51" s="16"/>
      <c r="B51" s="16" t="s">
        <v>26</v>
      </c>
      <c r="C51" s="25">
        <f>AVERAGE(C43:C46)</f>
        <v>0</v>
      </c>
      <c r="D51" s="26">
        <f t="shared" ref="D51:I51" si="8">AVERAGE(D43:D46)</f>
        <v>0.52500000000000002</v>
      </c>
      <c r="E51" s="26">
        <f t="shared" si="8"/>
        <v>1.325</v>
      </c>
      <c r="F51" s="26">
        <f>AVERAGE(F43:F46)</f>
        <v>4.4000000000000004</v>
      </c>
      <c r="G51" s="26">
        <f t="shared" si="8"/>
        <v>5.85</v>
      </c>
      <c r="H51" s="26">
        <f t="shared" si="8"/>
        <v>9.2750000000000004</v>
      </c>
      <c r="I51" s="26">
        <f t="shared" si="8"/>
        <v>18</v>
      </c>
      <c r="J51" s="26">
        <f>AVERAGE(J43:J46)</f>
        <v>22.950000000000003</v>
      </c>
      <c r="K51" s="27">
        <f>AVERAGE(K43:K46)</f>
        <v>25.766666666666666</v>
      </c>
      <c r="L51" s="25">
        <f>AVERAGE(L43:L46)</f>
        <v>5.8999999999999995</v>
      </c>
      <c r="M51" s="26">
        <f>AVERAGE(M43:M46)</f>
        <v>7.3</v>
      </c>
      <c r="N51" s="27">
        <f>AVERAGE(N43:N46)</f>
        <v>15.700000000000001</v>
      </c>
      <c r="O51" s="19"/>
      <c r="P51" s="10"/>
      <c r="Q51" s="19">
        <f>AVERAGE(Q43:Q46)</f>
        <v>17.666666666666668</v>
      </c>
      <c r="R51" s="28">
        <f>AVERAGE(R43:R46)</f>
        <v>-0.13778813778813778</v>
      </c>
    </row>
    <row r="52" spans="1:18">
      <c r="A52" s="16"/>
      <c r="B52" s="16" t="s">
        <v>16</v>
      </c>
      <c r="C52" s="29">
        <f>AVERAGE(C43:C49)</f>
        <v>9.9999999999999992E-2</v>
      </c>
      <c r="D52" s="30">
        <f t="shared" ref="D52:I52" si="9">AVERAGE(D43:D49)</f>
        <v>0.39999999999999997</v>
      </c>
      <c r="E52" s="30">
        <f t="shared" si="9"/>
        <v>1.4285714285714286</v>
      </c>
      <c r="F52" s="30">
        <f t="shared" si="9"/>
        <v>3.9285714285714293</v>
      </c>
      <c r="G52" s="30">
        <f t="shared" si="9"/>
        <v>6.1857142857142851</v>
      </c>
      <c r="H52" s="30">
        <f t="shared" si="9"/>
        <v>9.8142857142857149</v>
      </c>
      <c r="I52" s="30">
        <f t="shared" si="9"/>
        <v>17.714285714285715</v>
      </c>
      <c r="J52" s="30">
        <f>AVERAGE(J43:J49)</f>
        <v>24.514285714285712</v>
      </c>
      <c r="K52" s="31">
        <f>AVERAGE(K43:K49)</f>
        <v>28.766666666666666</v>
      </c>
      <c r="L52" s="29">
        <f>AVERAGE(L43:L49)</f>
        <v>9.7000000000000011</v>
      </c>
      <c r="M52" s="30">
        <f>AVERAGE(M43:M49)</f>
        <v>12.766666666666666</v>
      </c>
      <c r="N52" s="31">
        <f>AVERAGE(N43:N49)</f>
        <v>23.833333333333332</v>
      </c>
      <c r="O52" s="19"/>
      <c r="P52" s="19"/>
      <c r="Q52" s="19">
        <f>AVERAGE(Q43:Q49)</f>
        <v>32.5</v>
      </c>
      <c r="R52" s="28">
        <f>AVERAGE(R43:R48)</f>
        <v>-0.16380428260127508</v>
      </c>
    </row>
    <row r="53" spans="1:18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>
      <c r="A54" s="6" t="s">
        <v>31</v>
      </c>
      <c r="B54" s="16"/>
      <c r="C54" s="16"/>
      <c r="D54" s="16"/>
      <c r="E54" s="16"/>
      <c r="F54" s="6" t="s">
        <v>33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7" t="s">
        <v>15</v>
      </c>
      <c r="R54" s="7" t="s">
        <v>20</v>
      </c>
    </row>
    <row r="55" spans="1:18">
      <c r="A55" s="16"/>
      <c r="B55" s="4" t="s">
        <v>1</v>
      </c>
      <c r="C55" s="4" t="s">
        <v>22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7"/>
      <c r="P55" s="7"/>
      <c r="Q55" s="7" t="s">
        <v>21</v>
      </c>
      <c r="R55" s="7" t="s">
        <v>14</v>
      </c>
    </row>
    <row r="56" spans="1:18">
      <c r="A56" s="16"/>
      <c r="B56" s="16" t="s">
        <v>42</v>
      </c>
      <c r="C56" s="17">
        <v>0.6</v>
      </c>
      <c r="D56" s="17">
        <v>0.8</v>
      </c>
      <c r="E56" s="17">
        <v>1.2</v>
      </c>
      <c r="F56" s="17">
        <v>1.4</v>
      </c>
      <c r="G56" s="17">
        <v>1.7</v>
      </c>
      <c r="H56" s="17">
        <v>2</v>
      </c>
      <c r="I56" s="17">
        <v>2.7</v>
      </c>
      <c r="J56" s="17">
        <v>3</v>
      </c>
      <c r="K56" s="17"/>
      <c r="L56" s="17"/>
      <c r="M56" s="17"/>
      <c r="N56" s="17"/>
      <c r="O56" s="10"/>
      <c r="P56" s="10"/>
      <c r="Q56" s="17"/>
      <c r="R56" s="18"/>
    </row>
    <row r="57" spans="1:18">
      <c r="A57" s="16"/>
      <c r="B57" s="16" t="s">
        <v>41</v>
      </c>
      <c r="C57" s="17">
        <v>0.1</v>
      </c>
      <c r="D57" s="17">
        <v>0.3</v>
      </c>
      <c r="E57" s="17">
        <v>0.8</v>
      </c>
      <c r="F57" s="17">
        <v>1.2</v>
      </c>
      <c r="G57" s="17">
        <v>1.3</v>
      </c>
      <c r="H57" s="17">
        <v>1.6</v>
      </c>
      <c r="I57" s="17">
        <v>2.1</v>
      </c>
      <c r="J57" s="17">
        <v>2.4</v>
      </c>
      <c r="K57" s="17">
        <v>2.9</v>
      </c>
      <c r="L57" s="17">
        <v>3.5</v>
      </c>
      <c r="M57" s="17">
        <v>3.8</v>
      </c>
      <c r="N57" s="17">
        <v>4.0999999999999996</v>
      </c>
      <c r="O57" s="10"/>
      <c r="P57" s="10"/>
      <c r="Q57" s="17">
        <f t="shared" ref="Q57:Q62" si="10">N57</f>
        <v>4.0999999999999996</v>
      </c>
      <c r="R57" s="18">
        <f t="shared" ref="R57:R61" si="11">(N57-N58)/N58</f>
        <v>-0.28070175438596501</v>
      </c>
    </row>
    <row r="58" spans="1:18">
      <c r="A58" s="16"/>
      <c r="B58" s="16" t="s">
        <v>39</v>
      </c>
      <c r="C58" s="17">
        <v>0.2</v>
      </c>
      <c r="D58" s="17">
        <v>0.3</v>
      </c>
      <c r="E58" s="17">
        <v>1</v>
      </c>
      <c r="F58" s="17">
        <v>1.6</v>
      </c>
      <c r="G58" s="17">
        <v>1.7</v>
      </c>
      <c r="H58" s="17">
        <v>2.1</v>
      </c>
      <c r="I58" s="17">
        <v>2.5</v>
      </c>
      <c r="J58" s="17">
        <v>2.8</v>
      </c>
      <c r="K58" s="17">
        <v>3.2</v>
      </c>
      <c r="L58" s="17">
        <v>3.6</v>
      </c>
      <c r="M58" s="17">
        <v>3.8</v>
      </c>
      <c r="N58" s="17">
        <v>5.7</v>
      </c>
      <c r="O58" s="10"/>
      <c r="P58" s="10"/>
      <c r="Q58" s="17">
        <f t="shared" si="10"/>
        <v>5.7</v>
      </c>
      <c r="R58" s="18">
        <f t="shared" si="11"/>
        <v>0.58333333333333337</v>
      </c>
    </row>
    <row r="59" spans="1:18">
      <c r="A59" s="16"/>
      <c r="B59" s="16" t="s">
        <v>38</v>
      </c>
      <c r="C59" s="17">
        <v>0.1</v>
      </c>
      <c r="D59" s="17">
        <v>0.2</v>
      </c>
      <c r="E59" s="17">
        <v>0.8</v>
      </c>
      <c r="F59" s="17">
        <v>1</v>
      </c>
      <c r="G59" s="17">
        <v>1.4</v>
      </c>
      <c r="H59" s="17">
        <v>1.5</v>
      </c>
      <c r="I59" s="17">
        <v>2</v>
      </c>
      <c r="J59" s="17">
        <v>2.2999999999999998</v>
      </c>
      <c r="K59" s="17">
        <v>2.5</v>
      </c>
      <c r="L59" s="17">
        <v>2.9</v>
      </c>
      <c r="M59" s="17">
        <v>3.2</v>
      </c>
      <c r="N59" s="17">
        <v>3.6</v>
      </c>
      <c r="O59" s="10"/>
      <c r="P59" s="10"/>
      <c r="Q59" s="17">
        <f t="shared" si="10"/>
        <v>3.6</v>
      </c>
      <c r="R59" s="18">
        <f t="shared" si="11"/>
        <v>-0.27999999999999997</v>
      </c>
    </row>
    <row r="60" spans="1:18">
      <c r="A60" s="16"/>
      <c r="B60" s="16" t="s">
        <v>37</v>
      </c>
      <c r="C60" s="17">
        <v>0.3</v>
      </c>
      <c r="D60" s="17">
        <v>0.5</v>
      </c>
      <c r="E60" s="17">
        <v>1.3</v>
      </c>
      <c r="F60" s="17">
        <v>1.6</v>
      </c>
      <c r="G60" s="17">
        <v>1.9</v>
      </c>
      <c r="H60" s="17">
        <v>2.1</v>
      </c>
      <c r="I60" s="17">
        <v>2.6</v>
      </c>
      <c r="J60" s="17">
        <v>3.2</v>
      </c>
      <c r="K60" s="17">
        <v>3.6</v>
      </c>
      <c r="L60" s="17">
        <v>4</v>
      </c>
      <c r="M60" s="17">
        <v>4.3</v>
      </c>
      <c r="N60" s="17">
        <v>5</v>
      </c>
      <c r="O60" s="10"/>
      <c r="P60" s="10"/>
      <c r="Q60" s="17">
        <f t="shared" si="10"/>
        <v>5</v>
      </c>
      <c r="R60" s="18">
        <f t="shared" si="11"/>
        <v>0.1111111111111111</v>
      </c>
    </row>
    <row r="61" spans="1:18">
      <c r="A61" s="16"/>
      <c r="B61" s="16" t="s">
        <v>36</v>
      </c>
      <c r="C61" s="17">
        <v>0.2</v>
      </c>
      <c r="D61" s="17">
        <v>0.3</v>
      </c>
      <c r="E61" s="17">
        <v>1.2</v>
      </c>
      <c r="F61" s="17">
        <v>1.4</v>
      </c>
      <c r="G61" s="17">
        <v>1.7</v>
      </c>
      <c r="H61" s="17">
        <v>2</v>
      </c>
      <c r="I61" s="17">
        <v>2.5</v>
      </c>
      <c r="J61" s="17">
        <v>3</v>
      </c>
      <c r="K61" s="17">
        <v>3.3</v>
      </c>
      <c r="L61" s="17">
        <v>3.7</v>
      </c>
      <c r="M61" s="17">
        <v>4</v>
      </c>
      <c r="N61" s="17">
        <v>4.5</v>
      </c>
      <c r="O61" s="10"/>
      <c r="P61" s="10"/>
      <c r="Q61" s="17">
        <f t="shared" si="10"/>
        <v>4.5</v>
      </c>
      <c r="R61" s="18">
        <f t="shared" si="11"/>
        <v>-0.1</v>
      </c>
    </row>
    <row r="62" spans="1:18">
      <c r="A62" s="16"/>
      <c r="B62" s="16" t="s">
        <v>30</v>
      </c>
      <c r="C62" s="17">
        <v>0.2</v>
      </c>
      <c r="D62" s="17">
        <v>0.3</v>
      </c>
      <c r="E62" s="17">
        <v>1.3</v>
      </c>
      <c r="F62" s="17">
        <v>1.6</v>
      </c>
      <c r="G62" s="17">
        <v>1.8</v>
      </c>
      <c r="H62" s="17">
        <v>2</v>
      </c>
      <c r="I62" s="17">
        <v>2.4</v>
      </c>
      <c r="J62" s="17">
        <v>3</v>
      </c>
      <c r="K62" s="17">
        <v>3.4</v>
      </c>
      <c r="L62" s="17">
        <v>3.9</v>
      </c>
      <c r="M62" s="17">
        <v>4.4000000000000004</v>
      </c>
      <c r="N62" s="17">
        <v>5</v>
      </c>
      <c r="O62" s="10"/>
      <c r="P62" s="10"/>
      <c r="Q62" s="17">
        <f t="shared" si="10"/>
        <v>5</v>
      </c>
      <c r="R62" s="18"/>
    </row>
    <row r="63" spans="1:18">
      <c r="A63" s="16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7"/>
      <c r="R63" s="18"/>
    </row>
    <row r="64" spans="1:18">
      <c r="A64" s="16"/>
      <c r="B64" s="16" t="s">
        <v>26</v>
      </c>
      <c r="C64" s="17">
        <f>AVERAGE(C56:C59)</f>
        <v>0.24999999999999997</v>
      </c>
      <c r="D64" s="17">
        <f t="shared" ref="D64:L64" si="12">AVERAGE(D56:D59)</f>
        <v>0.4</v>
      </c>
      <c r="E64" s="17">
        <f t="shared" si="12"/>
        <v>0.95</v>
      </c>
      <c r="F64" s="17">
        <f t="shared" si="12"/>
        <v>1.2999999999999998</v>
      </c>
      <c r="G64" s="17">
        <f t="shared" si="12"/>
        <v>1.5249999999999999</v>
      </c>
      <c r="H64" s="17">
        <f t="shared" si="12"/>
        <v>1.8</v>
      </c>
      <c r="I64" s="17">
        <f t="shared" si="12"/>
        <v>2.3250000000000002</v>
      </c>
      <c r="J64" s="17">
        <f>AVERAGE(J56:J59)</f>
        <v>2.625</v>
      </c>
      <c r="K64" s="17">
        <f t="shared" si="12"/>
        <v>2.8666666666666667</v>
      </c>
      <c r="L64" s="17">
        <f t="shared" si="12"/>
        <v>3.3333333333333335</v>
      </c>
      <c r="M64" s="17">
        <f>AVERAGE(M56:M59)</f>
        <v>3.6</v>
      </c>
      <c r="N64" s="17">
        <f>AVERAGE(N56:N59)</f>
        <v>4.4666666666666668</v>
      </c>
      <c r="O64" s="19"/>
      <c r="P64" s="10"/>
      <c r="Q64" s="17">
        <f>AVERAGE(Q56:Q59)</f>
        <v>4.4666666666666668</v>
      </c>
      <c r="R64" s="28">
        <f>AVERAGE(R56:R59)</f>
        <v>7.5438596491227972E-3</v>
      </c>
    </row>
    <row r="65" spans="1:18">
      <c r="A65" s="16"/>
      <c r="B65" s="16" t="s">
        <v>16</v>
      </c>
      <c r="C65" s="17">
        <f t="shared" ref="C65:H65" si="13">AVERAGE(C56:C62)</f>
        <v>0.24285714285714283</v>
      </c>
      <c r="D65" s="17">
        <f t="shared" si="13"/>
        <v>0.38571428571428568</v>
      </c>
      <c r="E65" s="17">
        <f t="shared" si="13"/>
        <v>1.0857142857142856</v>
      </c>
      <c r="F65" s="17">
        <f t="shared" si="13"/>
        <v>1.4</v>
      </c>
      <c r="G65" s="17">
        <f t="shared" si="13"/>
        <v>1.6428571428571428</v>
      </c>
      <c r="H65" s="17">
        <f t="shared" si="13"/>
        <v>1.9000000000000001</v>
      </c>
      <c r="I65" s="17">
        <f t="shared" ref="I65:N65" si="14">AVERAGE(I56:I62)</f>
        <v>2.4</v>
      </c>
      <c r="J65" s="17">
        <f t="shared" si="14"/>
        <v>2.8142857142857141</v>
      </c>
      <c r="K65" s="17">
        <f t="shared" si="14"/>
        <v>3.15</v>
      </c>
      <c r="L65" s="17">
        <f t="shared" si="14"/>
        <v>3.5999999999999996</v>
      </c>
      <c r="M65" s="17">
        <f t="shared" si="14"/>
        <v>3.9166666666666665</v>
      </c>
      <c r="N65" s="17">
        <f t="shared" si="14"/>
        <v>4.6499999999999995</v>
      </c>
      <c r="O65" s="19"/>
      <c r="P65" s="19"/>
      <c r="Q65" s="17">
        <f>AVERAGE(Q56:Q62)</f>
        <v>4.6499999999999995</v>
      </c>
      <c r="R65" s="28">
        <f>AVERAGE(R56:R61)</f>
        <v>6.7485380116958978E-3</v>
      </c>
    </row>
    <row r="68" spans="1:18">
      <c r="O68" s="3"/>
      <c r="P68" s="3"/>
      <c r="Q68" s="3"/>
      <c r="R68" s="3"/>
    </row>
    <row r="69" spans="1:18">
      <c r="A69" s="2"/>
      <c r="O69" s="3"/>
      <c r="P69" s="3"/>
      <c r="Q69" s="3"/>
      <c r="R69" s="3"/>
    </row>
    <row r="70" spans="1:18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  <c r="P70" s="3"/>
      <c r="Q70" s="3"/>
      <c r="R70" s="3"/>
    </row>
  </sheetData>
  <dataConsolidate/>
  <mergeCells count="1">
    <mergeCell ref="L40:N41"/>
  </mergeCells>
  <phoneticPr fontId="2" type="noConversion"/>
  <pageMargins left="0.27559055118110237" right="0.19685039370078741" top="0.47244094488188981" bottom="0.70866141732283472" header="0.31496062992125984" footer="0.55118110236220474"/>
  <pageSetup scale="86" fitToHeight="2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99 Performance Trends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2023-03-16T20:22:00Z</cp:lastPrinted>
  <dcterms:created xsi:type="dcterms:W3CDTF">1998-02-07T06:13:03Z</dcterms:created>
  <dcterms:modified xsi:type="dcterms:W3CDTF">2024-03-26T03:56:52Z</dcterms:modified>
</cp:coreProperties>
</file>